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1190" windowHeight="7500" tabRatio="708" activeTab="0"/>
  </bookViews>
  <sheets>
    <sheet name="Introduction" sheetId="1" r:id="rId1"/>
    <sheet name="Start" sheetId="2" r:id="rId2"/>
    <sheet name="Questionnaire" sheetId="3" r:id="rId3"/>
    <sheet name="Scores" sheetId="4" r:id="rId4"/>
    <sheet name="Bar_Chart" sheetId="5" r:id="rId5"/>
    <sheet name="Radar_Chart" sheetId="6" r:id="rId6"/>
    <sheet name="Scoring_Guide" sheetId="7" r:id="rId7"/>
    <sheet name="Calculations" sheetId="8" r:id="rId8"/>
    <sheet name="Module1" sheetId="9" state="veryHidden" r:id="rId9"/>
  </sheets>
  <externalReferences>
    <externalReference r:id="rId12"/>
  </externalReferences>
  <definedNames>
    <definedName name="Averages">'Scores'!$B$24:$C$36</definedName>
    <definedName name="Avg_Section1">'Questionnaire'!$I$17</definedName>
    <definedName name="Avg_Section10">'Questionnaire'!$I$78</definedName>
    <definedName name="Avg_Section11">'Questionnaire'!$I$85</definedName>
    <definedName name="Avg_Section12">'Questionnaire'!$I$92</definedName>
    <definedName name="Avg_Section13">'Questionnaire'!$I$98</definedName>
    <definedName name="Avg_Section2">'Questionnaire'!$I$25</definedName>
    <definedName name="AVg_Section3">'Questionnaire'!$I$32</definedName>
    <definedName name="AVg_Section4">'Questionnaire'!$I$39</definedName>
    <definedName name="Avg_Section5">'Questionnaire'!$I$46</definedName>
    <definedName name="Avg_Section6">'Questionnaire'!$I$53</definedName>
    <definedName name="Avg_Section7">'Questionnaire'!$I$60</definedName>
    <definedName name="Avg_Section8">'Questionnaire'!$I$66</definedName>
    <definedName name="Avg_Section9">'Questionnaire'!$I$72</definedName>
    <definedName name="AvgScores">'Scores'!$C$24:$C$36</definedName>
    <definedName name="GraphLabels">'Scores'!$B$24:$B$36</definedName>
    <definedName name="Participant1">'Questionnaire'!$B$4</definedName>
    <definedName name="Participant2">'Questionnaire'!$B$5</definedName>
    <definedName name="Participant3">'Questionnaire'!$B$6</definedName>
    <definedName name="Participant4">'Questionnaire'!$B$7</definedName>
    <definedName name="Participant5">'Questionnaire'!$B$8</definedName>
    <definedName name="Participants">COUNTIF('Questionnaire'!$C$10:$G$10,"&lt;&gt;n/a")</definedName>
    <definedName name="_xlnm.Print_Area" localSheetId="2">'Questionnaire'!$A$1:$L$99</definedName>
    <definedName name="_xlnm.Print_Area" localSheetId="3">'Scores'!$B$2:$H$37</definedName>
    <definedName name="_xlnm.Print_Area" localSheetId="1">'Start'!$B$2:$N$25</definedName>
    <definedName name="Resp_Section1">'Questionnaire'!$C$12:$G$16</definedName>
    <definedName name="Resp_Section10">'Questionnaire'!$C$74:$G$77</definedName>
    <definedName name="Resp_Section11">'Questionnaire'!$C$80:$G$84</definedName>
    <definedName name="Resp_Section12">'Questionnaire'!$C$87:$G$91</definedName>
    <definedName name="Resp_Section13">'Questionnaire'!$C$94:$G$97</definedName>
    <definedName name="Resp_Section2">'Questionnaire'!$C$19:$G$24</definedName>
    <definedName name="Resp_Section3">'Questionnaire'!$C$27:$G$31</definedName>
    <definedName name="Resp_Section4">'Questionnaire'!$C$34:$G$38</definedName>
    <definedName name="Resp_Section5">'Questionnaire'!$C$41:$G$45</definedName>
    <definedName name="Resp_Section6">'Questionnaire'!$C$48:$G$52</definedName>
    <definedName name="Resp_Section7">'Questionnaire'!$C$55:$G$59</definedName>
    <definedName name="Resp_Section8">'Questionnaire'!$C$62:$G$65</definedName>
    <definedName name="Resp_Section9">'Questionnaire'!$C$68:$G$71</definedName>
    <definedName name="Sections">'Start'!$C$8:$C$20</definedName>
  </definedNames>
  <calcPr fullCalcOnLoad="1"/>
</workbook>
</file>

<file path=xl/sharedStrings.xml><?xml version="1.0" encoding="utf-8"?>
<sst xmlns="http://schemas.openxmlformats.org/spreadsheetml/2006/main" count="161" uniqueCount="125">
  <si>
    <t>Rating</t>
  </si>
  <si>
    <t xml:space="preserve">Scoring Rationale based on Respondent's answer and supporting comments </t>
  </si>
  <si>
    <t>Resources</t>
  </si>
  <si>
    <t>Measurements</t>
  </si>
  <si>
    <t>Management</t>
  </si>
  <si>
    <t>Effectiveness</t>
  </si>
  <si>
    <t>Average Scores</t>
  </si>
  <si>
    <t>ü</t>
  </si>
  <si>
    <t>AVG Score by Focus Area  - Weighting Table</t>
  </si>
  <si>
    <t>Total # for each area</t>
  </si>
  <si>
    <t>Total Points</t>
  </si>
  <si>
    <t># of Questions</t>
  </si>
  <si>
    <t>Notes on Findings and Action Items</t>
  </si>
  <si>
    <t>Interview Guide</t>
  </si>
  <si>
    <t>Notes</t>
  </si>
  <si>
    <t>Avg</t>
  </si>
  <si>
    <t>Introduction</t>
  </si>
  <si>
    <t>Total</t>
  </si>
  <si>
    <t>SCORE</t>
  </si>
  <si>
    <t>Process Area responses all participants</t>
  </si>
  <si>
    <t>Process Area Average score all participants, all questions</t>
  </si>
  <si>
    <t>Benchmarking</t>
  </si>
  <si>
    <t>Forecasting/Planning</t>
  </si>
  <si>
    <t>Financial Maturity Model Assessment - Questionnaire Results</t>
  </si>
  <si>
    <t>It has been developed to highlight areas under financial management that can be targeted for improvement</t>
  </si>
  <si>
    <t>This spreadsheet has been designed for up to 5 participants.</t>
  </si>
  <si>
    <t>Management Processes</t>
  </si>
  <si>
    <t xml:space="preserve">Joe Demo </t>
  </si>
  <si>
    <t>▪ Unaware of this process element, best practice or any associated activity being in place
▪ No evidence of standard process. 
▪ Heavy reliance on individual effort
▪ Specifically aware that there are no activities or aspects of this process element in place
▪ Process element reported as under review, not yet funded, resources not approved or work not yet started</t>
  </si>
  <si>
    <t xml:space="preserve">▪ Clear awareness of this process element being in place with articulation of goals,
  operational or project details 
▪ Activity reported as established, in implementation, training underway 
▪ Presentation of artifacts such as training or process design documentation,
  tool demonstrations, process outputs
▪ Roles defined and implemented
</t>
  </si>
  <si>
    <t>Score</t>
  </si>
  <si>
    <t>Enter the names of up to 5 participants here.</t>
  </si>
  <si>
    <t>Customer Name:</t>
  </si>
  <si>
    <t>Date:</t>
  </si>
  <si>
    <t>Topics Covered</t>
  </si>
  <si>
    <t xml:space="preserve">Use the drop down box to set the reported or observed levels for each question on a scale of 1 - 5 where:
1) No evidence to support practices or any knowledge of subject
2) Limited practices in place, limited knowledge of subject
3) Basic practices in place, basic awareness of subject
4) Clear practices in place, above average knowledge of subject
5) Extensive practices in place, extensive knowledge of subject  </t>
  </si>
  <si>
    <t>Financial Performance</t>
  </si>
  <si>
    <t>Sales Activities</t>
  </si>
  <si>
    <t>Marketing Activities</t>
  </si>
  <si>
    <t>Contracts</t>
  </si>
  <si>
    <t>Staff Contributions</t>
  </si>
  <si>
    <t>Business Value</t>
  </si>
  <si>
    <t>How developed is your monthly process for reviewing key priorities for your business?</t>
  </si>
  <si>
    <t>How aware are key staff of the top 5 priorities for your company every month?</t>
  </si>
  <si>
    <t>How developed is your ability to see key performance indicators for your business and give feedback to key staff on performance against those metrics?</t>
  </si>
  <si>
    <t>Rate how well you communicate with key management staff on a daily, weekly basis about highest priorities</t>
  </si>
  <si>
    <t>How aware are key staff of how major business decisions get made and who makes them?</t>
  </si>
  <si>
    <t>How developed is your ability to measure financial performance of your business, each line of business (LOB) and staff?</t>
  </si>
  <si>
    <t>To what level are you aware of the COGS that impact Gross Margin?</t>
  </si>
  <si>
    <t>To what level do you understand the complete cost structure of your business? (Staff, Operating Expenses, Overheads)</t>
  </si>
  <si>
    <t>Technology Usage</t>
  </si>
  <si>
    <t>Operational Activities</t>
  </si>
  <si>
    <t>Service</t>
  </si>
  <si>
    <t>Management Maturity Level</t>
  </si>
  <si>
    <t>Extensive - experienced</t>
  </si>
  <si>
    <t>Clear practices - evolved</t>
  </si>
  <si>
    <t>Basic practicess - intermediate</t>
  </si>
  <si>
    <t>Limited Awareness - beginner</t>
  </si>
  <si>
    <t>Unaware - novice</t>
  </si>
  <si>
    <t>To what level do you track specific financial goals and review progress on at least a monthly basis?</t>
  </si>
  <si>
    <t>How developed is your ability to connect operational activities to financial performance?</t>
  </si>
  <si>
    <t>To what extent do you and your sales people/person review sales opportunities acrosss your client portfolio?</t>
  </si>
  <si>
    <t>To what extent do you fully understand the risk areas within your client portfolio?</t>
  </si>
  <si>
    <t>To what extent do you understand the potential growth of revenues given client movement up your portfolio quartiles</t>
  </si>
  <si>
    <t>How would you rate your ability to understand the market verticals you serve and the nuances of each vertical to better serve those verticals?</t>
  </si>
  <si>
    <t>Client Portfolio Management</t>
  </si>
  <si>
    <t>To what extent do you benchmark performance internally?</t>
  </si>
  <si>
    <t>To what extent do you benchmark performance against other companies like yours?</t>
  </si>
  <si>
    <t>How would you rate your ability to understand how to use benchmarks to improve performance?</t>
  </si>
  <si>
    <t>How aware are key staff of the performance financial benchmarks for your company?</t>
  </si>
  <si>
    <t>How aware are key staff of client feedback on the quality of services you provide?</t>
  </si>
  <si>
    <t>How aware is your staff of all key processes to provide services to clients?</t>
  </si>
  <si>
    <t>To what extent are you able to serve clients with your existing staff?</t>
  </si>
  <si>
    <t>How aware are your clients (and their employees) of how to engage you for technical support?</t>
  </si>
  <si>
    <t xml:space="preserve">How aware are your clients (and their employees) of how to engage you for assistance with setting IT strategies for their business? </t>
  </si>
  <si>
    <t>To what extent to you understand how your business would be valued if you wanted to sell it?</t>
  </si>
  <si>
    <t>How would you rate your understanding of the key elements of business value?</t>
  </si>
  <si>
    <t>To what extent do you understand key ratios a bank would look at to value your business for the purposes of receiving finances?</t>
  </si>
  <si>
    <t>How would you rate your understanding of how an investor in your business would discount your business value?</t>
  </si>
  <si>
    <t>To what extent do you leverage technology to monitor the technology performance of your clients?</t>
  </si>
  <si>
    <t>Rate your ability to track all activities your service staff completes for your clients</t>
  </si>
  <si>
    <t>To what extent do you assign owner(s) to key areas of responsibility and high priorities?</t>
  </si>
  <si>
    <t>How well do you understand staff utilization by type of contract you have with clients?</t>
  </si>
  <si>
    <t>To what extent do your service staff understand how to identify sales opportunities at clients?</t>
  </si>
  <si>
    <t>To what extent do you have a process for evaluation of activity and effectiveness of your staff?</t>
  </si>
  <si>
    <t>How aware are key staff of their key performance drivers that relate to financial performance improvement?</t>
  </si>
  <si>
    <t>How aware of your sales pipeline are you (stages, number and value?)</t>
  </si>
  <si>
    <t>To what extent are you aware of your sales conversion rates?</t>
  </si>
  <si>
    <t>To what extent do you have a process for evaluating the value of client prospects?</t>
  </si>
  <si>
    <t>How aware are you of your sales broken out by vertical market?</t>
  </si>
  <si>
    <t>To what extent do you have a cohesive brand that is portrayed in all marketing collateral?</t>
  </si>
  <si>
    <t>How aware are you of your key marketing messages?</t>
  </si>
  <si>
    <t>To what extent do you have metrics on your marketing reach (number of contacts, email open rates, email click through rates, frequency of emails, etc.)</t>
  </si>
  <si>
    <t>How aware are you of the effectiveness of your marketing campaign(s) (conversions, new customers, etc.)?</t>
  </si>
  <si>
    <t>To what extent do you have a process for evaluating marketing activities and providing feedback to key staff on priorities for improvement?</t>
  </si>
  <si>
    <t>To what extent do you have a process for evaluating sales activities and providing feedback to key staff on priorities for improvement?</t>
  </si>
  <si>
    <t>Rate your ability to track all operational activities and understand progress on key priorities.</t>
  </si>
  <si>
    <t>How aware are you of the contract status with each of your clients?</t>
  </si>
  <si>
    <t>To what extent do you require clients to sign a written agreements for your services?</t>
  </si>
  <si>
    <t>To what extent do you offer monthly 'managed services' agreements to your clients?</t>
  </si>
  <si>
    <t>How aware are you of the strategic business needs of your clients (putting asside their technology needs)?</t>
  </si>
  <si>
    <t>To what extent do you make multiple service package options available to prospective clients?</t>
  </si>
  <si>
    <t>How well would you say you leverage technology to maintain critical information for the support of your clients?</t>
  </si>
  <si>
    <t>To what extent do you have an annual planning process to set major objectives for the year?</t>
  </si>
  <si>
    <t>To what extent do you review quarterly report cards with your key management staff?</t>
  </si>
  <si>
    <t>To what extent do your planning activities result in the creation of ojectives, milestones and financial goals?</t>
  </si>
  <si>
    <t>How aware are you of where your financial performance is heading - looking ahead 12 months?</t>
  </si>
  <si>
    <t>How aware are you of how many Full Time Equivalents (FTEs) that are contributing to your revenue and expenses?</t>
  </si>
  <si>
    <t>To what extent do you understand how your employees, contractors, staff and owners contribute to overall revenues?</t>
  </si>
  <si>
    <t>To what extent do you understand how your employees, contractors, staff and owners contribute to overall expenses?</t>
  </si>
  <si>
    <t>To what extend do you understand how your employees, contractors, staff and owners contribute to overall profits?</t>
  </si>
  <si>
    <t xml:space="preserve">How aware are you of the monthly cost of salaries and benefits? </t>
  </si>
  <si>
    <t>How developed is your ability to translate marketing activities into sales revenues?</t>
  </si>
  <si>
    <t>1
Not Evident</t>
  </si>
  <si>
    <t xml:space="preserve">2
Limited </t>
  </si>
  <si>
    <t>3
Clearly Evident</t>
  </si>
  <si>
    <t>4
Nearing BP</t>
  </si>
  <si>
    <t>5
Best In Class</t>
  </si>
  <si>
    <t>▪ Some awareness of this process or best practice element being in place but cannot articulate policy or details 
▪ Process element reported as being underway, currently funded and/or resourced, project 
  team in place, in development or pilot
▪ Presentation of artifacts such as project documentation
▪ Aware that there are some aspects of this process element in place but activity is reported
  as partially implemented, inactive, or of poor quality</t>
  </si>
  <si>
    <t>▪ Process element or best practice is reported as in full operation
▪ Ability to articulate management/workgroup policy
▪ Effective Measurements in place
▪ Ability to articulate features or function of the process element in relation to job content
▪ Presentation of artifacts such as workgroup policies, procedure documents, process outputs/reports
▪ Process is implemented in most of the organization</t>
  </si>
  <si>
    <t xml:space="preserve">▪ Process element is part of a standard department-wide operating procedure
▪ Process is externally benchmarked or recognized for excellence by external parties
▪ Clearly stated and understood management policy or mandate
▪ Management provides in depth leadership and commitment
▪ Pervasive evidence of working artifacts such as department-wide policies, process documents, outputs
▪ In depth analysis of feedback data, continuous improvement or quality review cycle </t>
  </si>
  <si>
    <t>Management Maturity Assessment</t>
  </si>
  <si>
    <t>Rate your current ability to do client portfolio based analaysis?</t>
  </si>
  <si>
    <r>
      <rPr>
        <sz val="9"/>
        <rFont val="Calibri"/>
        <family val="2"/>
      </rPr>
      <t>©</t>
    </r>
    <r>
      <rPr>
        <sz val="9"/>
        <rFont val="Verdana"/>
        <family val="2"/>
      </rPr>
      <t>Copyright 2010 - CoreConnex, Inc. All rights reserved.</t>
    </r>
  </si>
  <si>
    <t>This assessment tool is designed to facilitate the discovery of Management Maturity Level in small businesses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</si>
</sst>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
  </numFmts>
  <fonts count="78">
    <font>
      <sz val="10"/>
      <name val="Arial"/>
      <family val="0"/>
    </font>
    <font>
      <sz val="11"/>
      <color indexed="8"/>
      <name val="Franklin Gothic Book"/>
      <family val="2"/>
    </font>
    <font>
      <sz val="10"/>
      <name val="Times New Roman"/>
      <family val="1"/>
    </font>
    <font>
      <sz val="12"/>
      <name val="Times New Roman"/>
      <family val="1"/>
    </font>
    <font>
      <sz val="10"/>
      <name val="Verdana"/>
      <family val="2"/>
    </font>
    <font>
      <sz val="9"/>
      <name val="Verdana"/>
      <family val="2"/>
    </font>
    <font>
      <b/>
      <sz val="8"/>
      <name val="Verdana"/>
      <family val="2"/>
    </font>
    <font>
      <b/>
      <sz val="9"/>
      <name val="Verdana"/>
      <family val="2"/>
    </font>
    <font>
      <b/>
      <sz val="10"/>
      <name val="Verdana"/>
      <family val="2"/>
    </font>
    <font>
      <sz val="11"/>
      <name val="Verdana"/>
      <family val="2"/>
    </font>
    <font>
      <b/>
      <sz val="10"/>
      <name val="Arial"/>
      <family val="2"/>
    </font>
    <font>
      <sz val="8"/>
      <name val="Arial"/>
      <family val="2"/>
    </font>
    <font>
      <b/>
      <sz val="9"/>
      <color indexed="50"/>
      <name val="Verdana"/>
      <family val="2"/>
    </font>
    <font>
      <b/>
      <i/>
      <sz val="10"/>
      <color indexed="19"/>
      <name val="Verdana"/>
      <family val="2"/>
    </font>
    <font>
      <b/>
      <sz val="10"/>
      <name val="Wingdings"/>
      <family val="0"/>
    </font>
    <font>
      <sz val="8"/>
      <name val="Verdana"/>
      <family val="2"/>
    </font>
    <font>
      <sz val="12"/>
      <name val="Verdana"/>
      <family val="2"/>
    </font>
    <font>
      <b/>
      <sz val="10"/>
      <color indexed="10"/>
      <name val="Wingdings"/>
      <family val="0"/>
    </font>
    <font>
      <b/>
      <sz val="14"/>
      <color indexed="8"/>
      <name val="Arial"/>
      <family val="2"/>
    </font>
    <font>
      <b/>
      <i/>
      <sz val="16"/>
      <color indexed="8"/>
      <name val="Verdana"/>
      <family val="2"/>
    </font>
    <font>
      <sz val="10"/>
      <color indexed="8"/>
      <name val="Arial"/>
      <family val="2"/>
    </font>
    <font>
      <b/>
      <sz val="15"/>
      <color indexed="63"/>
      <name val="Franklin Gothic Book"/>
      <family val="2"/>
    </font>
    <font>
      <b/>
      <sz val="13"/>
      <color indexed="63"/>
      <name val="Franklin Gothic Book"/>
      <family val="2"/>
    </font>
    <font>
      <b/>
      <sz val="11"/>
      <color indexed="63"/>
      <name val="Franklin Gothic Book"/>
      <family val="2"/>
    </font>
    <font>
      <sz val="11"/>
      <color indexed="63"/>
      <name val="Franklin Gothic Book"/>
      <family val="2"/>
    </font>
    <font>
      <sz val="15"/>
      <color indexed="63"/>
      <name val="Franklin Gothic Book"/>
      <family val="2"/>
    </font>
    <font>
      <sz val="13"/>
      <color indexed="63"/>
      <name val="Franklin Gothic Book"/>
      <family val="2"/>
    </font>
    <font>
      <sz val="14"/>
      <name val="Verdana"/>
      <family val="2"/>
    </font>
    <font>
      <sz val="10"/>
      <color indexed="63"/>
      <name val="Verdana"/>
      <family val="2"/>
    </font>
    <font>
      <b/>
      <sz val="9"/>
      <color indexed="63"/>
      <name val="Franklin Gothic Book"/>
      <family val="2"/>
    </font>
    <font>
      <b/>
      <sz val="12"/>
      <name val="Verdana"/>
      <family val="2"/>
    </font>
    <font>
      <b/>
      <sz val="12"/>
      <color indexed="23"/>
      <name val="Verdana"/>
      <family val="2"/>
    </font>
    <font>
      <sz val="12"/>
      <name val="Franklin Gothic Book"/>
      <family val="2"/>
    </font>
    <font>
      <sz val="12"/>
      <color indexed="63"/>
      <name val="Franklin Gothic Book"/>
      <family val="2"/>
    </font>
    <font>
      <b/>
      <i/>
      <sz val="16"/>
      <name val="Verdana"/>
      <family val="2"/>
    </font>
    <font>
      <sz val="10"/>
      <name val="Franklin Gothic Book"/>
      <family val="2"/>
    </font>
    <font>
      <b/>
      <sz val="12"/>
      <name val="Franklin Gothic Book"/>
      <family val="2"/>
    </font>
    <font>
      <b/>
      <sz val="12"/>
      <color indexed="55"/>
      <name val="Verdana"/>
      <family val="2"/>
    </font>
    <font>
      <sz val="9"/>
      <name val="Calibri"/>
      <family val="2"/>
    </font>
    <font>
      <b/>
      <sz val="18"/>
      <color indexed="63"/>
      <name val="Franklin Gothic Medium"/>
      <family val="2"/>
    </font>
    <font>
      <sz val="11"/>
      <color indexed="17"/>
      <name val="Franklin Gothic Book"/>
      <family val="2"/>
    </font>
    <font>
      <sz val="11"/>
      <color indexed="20"/>
      <name val="Franklin Gothic Book"/>
      <family val="2"/>
    </font>
    <font>
      <sz val="11"/>
      <color indexed="19"/>
      <name val="Franklin Gothic Book"/>
      <family val="2"/>
    </font>
    <font>
      <sz val="11"/>
      <color indexed="62"/>
      <name val="Franklin Gothic Book"/>
      <family val="2"/>
    </font>
    <font>
      <b/>
      <sz val="11"/>
      <color indexed="10"/>
      <name val="Franklin Gothic Book"/>
      <family val="2"/>
    </font>
    <font>
      <sz val="11"/>
      <color indexed="10"/>
      <name val="Franklin Gothic Book"/>
      <family val="2"/>
    </font>
    <font>
      <b/>
      <sz val="11"/>
      <color indexed="9"/>
      <name val="Franklin Gothic Book"/>
      <family val="2"/>
    </font>
    <font>
      <i/>
      <sz val="11"/>
      <color indexed="23"/>
      <name val="Franklin Gothic Book"/>
      <family val="2"/>
    </font>
    <font>
      <b/>
      <sz val="11"/>
      <color indexed="8"/>
      <name val="Franklin Gothic Book"/>
      <family val="2"/>
    </font>
    <font>
      <sz val="11"/>
      <color indexed="9"/>
      <name val="Franklin Gothic Book"/>
      <family val="2"/>
    </font>
    <font>
      <sz val="10"/>
      <color indexed="8"/>
      <name val="Franklin Gothic Book"/>
      <family val="2"/>
    </font>
    <font>
      <sz val="11"/>
      <color theme="1"/>
      <name val="Franklin Gothic Book"/>
      <family val="2"/>
    </font>
    <font>
      <sz val="11"/>
      <color theme="0"/>
      <name val="Franklin Gothic Book"/>
      <family val="2"/>
    </font>
    <font>
      <sz val="11"/>
      <color rgb="FF9C0006"/>
      <name val="Franklin Gothic Book"/>
      <family val="2"/>
    </font>
    <font>
      <b/>
      <sz val="11"/>
      <color rgb="FFFA7D00"/>
      <name val="Franklin Gothic Book"/>
      <family val="2"/>
    </font>
    <font>
      <b/>
      <sz val="11"/>
      <color theme="0"/>
      <name val="Franklin Gothic Book"/>
      <family val="2"/>
    </font>
    <font>
      <i/>
      <sz val="11"/>
      <color rgb="FF7F7F7F"/>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b/>
      <sz val="9"/>
      <color rgb="FF3F3F3F"/>
      <name val="Franklin Gothic Book"/>
      <family val="2"/>
    </font>
    <font>
      <b/>
      <sz val="18"/>
      <color theme="3"/>
      <name val="Franklin Gothic Medium"/>
      <family val="2"/>
    </font>
    <font>
      <b/>
      <sz val="11"/>
      <color theme="1"/>
      <name val="Franklin Gothic Book"/>
      <family val="2"/>
    </font>
    <font>
      <sz val="11"/>
      <color rgb="FFFF0000"/>
      <name val="Franklin Gothic Book"/>
      <family val="2"/>
    </font>
    <font>
      <b/>
      <sz val="10"/>
      <color rgb="FFC00000"/>
      <name val="Wingdings"/>
      <family val="0"/>
    </font>
    <font>
      <b/>
      <i/>
      <sz val="16"/>
      <color theme="3" tint="-0.4999699890613556"/>
      <name val="Verdana"/>
      <family val="2"/>
    </font>
    <font>
      <sz val="11"/>
      <color theme="3"/>
      <name val="Franklin Gothic Book"/>
      <family val="2"/>
    </font>
    <font>
      <sz val="13"/>
      <color theme="3"/>
      <name val="Franklin Gothic Book"/>
      <family val="2"/>
    </font>
    <font>
      <sz val="10"/>
      <color theme="3"/>
      <name val="Verdana"/>
      <family val="2"/>
    </font>
    <font>
      <sz val="15"/>
      <color theme="3"/>
      <name val="Franklin Gothic Book"/>
      <family val="2"/>
    </font>
    <font>
      <b/>
      <sz val="14"/>
      <color theme="3" tint="-0.4999699890613556"/>
      <name val="Arial"/>
      <family val="2"/>
    </font>
    <font>
      <sz val="12"/>
      <color theme="3"/>
      <name val="Franklin Gothic Book"/>
      <family val="2"/>
    </font>
    <font>
      <b/>
      <sz val="12"/>
      <color theme="0" tint="-0.4999699890613556"/>
      <name val="Verdana"/>
      <family val="2"/>
    </font>
    <font>
      <b/>
      <sz val="12"/>
      <color theme="3" tint="0.39998000860214233"/>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top style="thin"/>
      <bottom/>
    </border>
    <border>
      <left/>
      <right style="thin"/>
      <top style="thin"/>
      <bottom/>
    </border>
    <border>
      <left style="thin"/>
      <right/>
      <top/>
      <bottom/>
    </border>
    <border>
      <left/>
      <right style="thin"/>
      <top/>
      <bottom/>
    </border>
    <border>
      <left style="thin"/>
      <right style="thin"/>
      <top style="thin"/>
      <bottom style="thin"/>
    </border>
    <border>
      <left/>
      <right/>
      <top style="thin"/>
      <bottom/>
    </border>
    <border>
      <left style="thick">
        <color theme="4" tint="0.49998000264167786"/>
      </left>
      <right/>
      <top style="thick">
        <color theme="4" tint="0.49998000264167786"/>
      </top>
      <bottom style="thick">
        <color theme="4" tint="0.49998000264167786"/>
      </bottom>
    </border>
    <border>
      <left/>
      <right style="thick">
        <color theme="4" tint="0.49998000264167786"/>
      </right>
      <top style="thick">
        <color theme="4" tint="0.49998000264167786"/>
      </top>
      <bottom style="thick">
        <color theme="4" tint="0.49998000264167786"/>
      </bottom>
    </border>
    <border>
      <left style="medium"/>
      <right/>
      <top/>
      <bottom style="medium"/>
    </border>
    <border>
      <left/>
      <right/>
      <top/>
      <bottom style="medium"/>
    </border>
    <border>
      <left/>
      <right style="medium"/>
      <top/>
      <bottom/>
    </border>
    <border>
      <left/>
      <right style="medium"/>
      <top/>
      <bottom style="medium"/>
    </border>
    <border>
      <left style="thick">
        <color theme="4" tint="0.49998000264167786"/>
      </left>
      <right style="thick">
        <color theme="4" tint="0.49998000264167786"/>
      </right>
      <top style="thick">
        <color theme="4" tint="0.49998000264167786"/>
      </top>
      <bottom style="thick">
        <color theme="4" tint="0.49998000264167786"/>
      </bottom>
    </border>
    <border>
      <left/>
      <right/>
      <top style="thick">
        <color rgb="FFBDBDBE"/>
      </top>
      <bottom style="thick">
        <color rgb="FFBDBDBE"/>
      </bottom>
    </border>
    <border>
      <left/>
      <right/>
      <top style="medium">
        <color theme="4" tint="0.39991000294685364"/>
      </top>
      <bottom style="medium">
        <color theme="4" tint="0.39998000860214233"/>
      </bottom>
    </border>
    <border>
      <left/>
      <right/>
      <top/>
      <bottom style="thick">
        <color theme="3" tint="0.5999600291252136"/>
      </bottom>
    </border>
    <border>
      <left/>
      <right/>
      <top style="medium"/>
      <bottom/>
    </border>
    <border>
      <left style="medium"/>
      <right/>
      <top style="thick"/>
      <bottom style="thick"/>
    </border>
    <border>
      <left/>
      <right style="medium"/>
      <top style="thick"/>
      <bottom style="thick"/>
    </border>
    <border>
      <left/>
      <right/>
      <top style="thick"/>
      <bottom style="thick"/>
    </border>
    <border>
      <left style="thin"/>
      <right/>
      <top style="thin"/>
      <bottom style="thin"/>
    </border>
    <border>
      <left/>
      <right style="thin"/>
      <top style="thin"/>
      <bottom style="thin"/>
    </border>
    <border>
      <left style="thick"/>
      <right style="thick"/>
      <top style="thick"/>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6"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164" fontId="3" fillId="0" borderId="0" xfId="0" applyNumberFormat="1" applyFont="1" applyAlignment="1">
      <alignment/>
    </xf>
    <xf numFmtId="0" fontId="0" fillId="0" borderId="0" xfId="0" applyFont="1" applyAlignment="1">
      <alignment/>
    </xf>
    <xf numFmtId="0" fontId="0" fillId="0" borderId="0" xfId="0" applyFont="1" applyAlignment="1">
      <alignment/>
    </xf>
    <xf numFmtId="0" fontId="5" fillId="0" borderId="0" xfId="0" applyFont="1" applyAlignment="1">
      <alignment vertical="top"/>
    </xf>
    <xf numFmtId="0" fontId="5" fillId="0" borderId="0" xfId="0" applyFont="1" applyAlignment="1">
      <alignment/>
    </xf>
    <xf numFmtId="0" fontId="5" fillId="0" borderId="0" xfId="0" applyFont="1" applyFill="1" applyAlignment="1">
      <alignment/>
    </xf>
    <xf numFmtId="9" fontId="5" fillId="0" borderId="0" xfId="0" applyNumberFormat="1" applyFont="1" applyFill="1" applyAlignment="1">
      <alignment/>
    </xf>
    <xf numFmtId="0" fontId="12" fillId="0" borderId="0" xfId="0" applyFont="1" applyAlignment="1">
      <alignment/>
    </xf>
    <xf numFmtId="0" fontId="5" fillId="0" borderId="0" xfId="0" applyFont="1" applyAlignment="1">
      <alignment wrapText="1"/>
    </xf>
    <xf numFmtId="9" fontId="5" fillId="0" borderId="0" xfId="0" applyNumberFormat="1" applyFont="1" applyAlignment="1">
      <alignment/>
    </xf>
    <xf numFmtId="0" fontId="7" fillId="0" borderId="0" xfId="0" applyFont="1" applyAlignment="1">
      <alignment/>
    </xf>
    <xf numFmtId="0" fontId="12"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4" fillId="0" borderId="0" xfId="0" applyFont="1" applyBorder="1" applyAlignment="1">
      <alignment/>
    </xf>
    <xf numFmtId="0" fontId="14" fillId="0" borderId="0" xfId="0" applyFont="1" applyAlignment="1">
      <alignment horizontal="right"/>
    </xf>
    <xf numFmtId="0" fontId="9" fillId="0" borderId="0" xfId="0" applyFont="1" applyFill="1" applyAlignment="1">
      <alignment/>
    </xf>
    <xf numFmtId="0" fontId="0" fillId="0" borderId="10" xfId="0" applyBorder="1" applyAlignment="1">
      <alignment/>
    </xf>
    <xf numFmtId="0" fontId="0" fillId="0" borderId="0" xfId="0" applyFont="1" applyBorder="1" applyAlignment="1">
      <alignment wrapText="1"/>
    </xf>
    <xf numFmtId="0" fontId="0" fillId="0" borderId="0" xfId="0" applyBorder="1" applyAlignment="1">
      <alignment/>
    </xf>
    <xf numFmtId="0" fontId="0" fillId="0" borderId="11" xfId="0" applyBorder="1" applyAlignment="1">
      <alignment/>
    </xf>
    <xf numFmtId="0" fontId="15" fillId="33" borderId="12" xfId="0" applyFont="1" applyFill="1" applyBorder="1" applyAlignment="1">
      <alignment horizontal="center" wrapText="1"/>
    </xf>
    <xf numFmtId="0" fontId="4" fillId="0" borderId="13" xfId="0" applyFont="1" applyFill="1" applyBorder="1" applyAlignment="1" applyProtection="1">
      <alignment wrapText="1"/>
      <protection/>
    </xf>
    <xf numFmtId="0" fontId="0" fillId="0" borderId="14" xfId="0" applyBorder="1" applyAlignment="1">
      <alignment/>
    </xf>
    <xf numFmtId="0" fontId="4" fillId="0" borderId="13" xfId="0" applyFont="1" applyFill="1" applyBorder="1" applyAlignment="1" applyProtection="1">
      <alignment horizontal="left"/>
      <protection/>
    </xf>
    <xf numFmtId="0" fontId="4" fillId="0" borderId="13" xfId="0" applyFont="1" applyFill="1" applyBorder="1" applyAlignment="1" applyProtection="1">
      <alignment/>
      <protection/>
    </xf>
    <xf numFmtId="0" fontId="4" fillId="0" borderId="15" xfId="0" applyFont="1" applyFill="1" applyBorder="1" applyAlignment="1" applyProtection="1">
      <alignment wrapText="1"/>
      <protection/>
    </xf>
    <xf numFmtId="0" fontId="0" fillId="0" borderId="15" xfId="0" applyBorder="1" applyAlignment="1">
      <alignment/>
    </xf>
    <xf numFmtId="0" fontId="10" fillId="0" borderId="15" xfId="0" applyFont="1" applyBorder="1" applyAlignment="1">
      <alignment/>
    </xf>
    <xf numFmtId="0" fontId="0" fillId="0" borderId="11" xfId="0" applyFont="1" applyBorder="1" applyAlignment="1">
      <alignment/>
    </xf>
    <xf numFmtId="0" fontId="0" fillId="0" borderId="13" xfId="0" applyBorder="1" applyAlignment="1">
      <alignment/>
    </xf>
    <xf numFmtId="0" fontId="4" fillId="0" borderId="10" xfId="0" applyFont="1" applyFill="1" applyBorder="1" applyAlignment="1" applyProtection="1">
      <alignment horizontal="center"/>
      <protection/>
    </xf>
    <xf numFmtId="0" fontId="68" fillId="0" borderId="0" xfId="0" applyFont="1" applyBorder="1" applyAlignment="1">
      <alignment horizontal="right"/>
    </xf>
    <xf numFmtId="0" fontId="69" fillId="0" borderId="0" xfId="0" applyFont="1" applyFill="1" applyAlignment="1">
      <alignment/>
    </xf>
    <xf numFmtId="0" fontId="4" fillId="0" borderId="0" xfId="0" applyFont="1" applyFill="1" applyBorder="1" applyAlignment="1" applyProtection="1">
      <alignment/>
      <protection/>
    </xf>
    <xf numFmtId="0" fontId="4" fillId="0" borderId="0" xfId="0" applyFont="1" applyBorder="1" applyAlignment="1">
      <alignment/>
    </xf>
    <xf numFmtId="9" fontId="4" fillId="0" borderId="0" xfId="0" applyNumberFormat="1" applyFont="1" applyBorder="1" applyAlignment="1">
      <alignment/>
    </xf>
    <xf numFmtId="0" fontId="4" fillId="0" borderId="0" xfId="0" applyFont="1" applyFill="1" applyBorder="1" applyAlignment="1">
      <alignment/>
    </xf>
    <xf numFmtId="165" fontId="4" fillId="0" borderId="0" xfId="0" applyNumberFormat="1" applyFont="1" applyFill="1" applyBorder="1" applyAlignment="1">
      <alignment/>
    </xf>
    <xf numFmtId="0" fontId="16"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4" fillId="0" borderId="16" xfId="0" applyFont="1" applyFill="1" applyBorder="1" applyAlignment="1">
      <alignment/>
    </xf>
    <xf numFmtId="9" fontId="4" fillId="0" borderId="16" xfId="0" applyNumberFormat="1" applyFont="1" applyFill="1" applyBorder="1" applyAlignment="1">
      <alignment/>
    </xf>
    <xf numFmtId="165" fontId="4" fillId="0" borderId="16" xfId="0" applyNumberFormat="1" applyFont="1" applyFill="1" applyBorder="1" applyAlignment="1">
      <alignment/>
    </xf>
    <xf numFmtId="0" fontId="16" fillId="0" borderId="16" xfId="0" applyFont="1" applyFill="1" applyBorder="1" applyAlignment="1">
      <alignment/>
    </xf>
    <xf numFmtId="9" fontId="4" fillId="0" borderId="0" xfId="0" applyNumberFormat="1" applyFont="1" applyFill="1" applyAlignment="1">
      <alignment/>
    </xf>
    <xf numFmtId="165" fontId="4" fillId="0" borderId="0" xfId="0" applyNumberFormat="1" applyFont="1" applyFill="1" applyAlignment="1">
      <alignment/>
    </xf>
    <xf numFmtId="0" fontId="16" fillId="0" borderId="0" xfId="0" applyFont="1" applyFill="1" applyAlignment="1">
      <alignment/>
    </xf>
    <xf numFmtId="0" fontId="4" fillId="0" borderId="0" xfId="0" applyFont="1" applyAlignment="1">
      <alignment/>
    </xf>
    <xf numFmtId="9" fontId="4" fillId="0" borderId="0" xfId="0" applyNumberFormat="1" applyFont="1" applyAlignment="1">
      <alignment/>
    </xf>
    <xf numFmtId="0" fontId="70" fillId="0" borderId="0" xfId="50" applyFont="1" applyFill="1" applyBorder="1" applyAlignment="1">
      <alignment/>
    </xf>
    <xf numFmtId="0" fontId="70" fillId="0" borderId="5" xfId="50" applyFont="1" applyFill="1" applyAlignment="1">
      <alignment/>
    </xf>
    <xf numFmtId="0" fontId="71" fillId="0" borderId="17" xfId="49" applyFont="1" applyFill="1" applyBorder="1" applyAlignment="1">
      <alignment/>
    </xf>
    <xf numFmtId="0" fontId="71" fillId="0" borderId="0" xfId="49" applyFont="1" applyFill="1" applyBorder="1" applyAlignment="1">
      <alignment/>
    </xf>
    <xf numFmtId="0" fontId="27" fillId="0" borderId="0" xfId="0" applyFont="1" applyFill="1" applyAlignment="1">
      <alignment/>
    </xf>
    <xf numFmtId="166" fontId="70" fillId="0" borderId="5" xfId="50" applyNumberFormat="1" applyFont="1" applyFill="1" applyAlignment="1" applyProtection="1">
      <alignment/>
      <protection locked="0"/>
    </xf>
    <xf numFmtId="166" fontId="70" fillId="0" borderId="5" xfId="50" applyNumberFormat="1" applyFont="1" applyFill="1" applyAlignment="1">
      <alignment/>
    </xf>
    <xf numFmtId="165" fontId="70" fillId="0" borderId="5" xfId="50" applyNumberFormat="1" applyFont="1" applyFill="1" applyAlignment="1">
      <alignment/>
    </xf>
    <xf numFmtId="0" fontId="70" fillId="0" borderId="0" xfId="51" applyFont="1" applyFill="1" applyBorder="1" applyAlignment="1">
      <alignment/>
    </xf>
    <xf numFmtId="0" fontId="27" fillId="0" borderId="0" xfId="0" applyFont="1" applyFill="1" applyBorder="1" applyAlignment="1">
      <alignment/>
    </xf>
    <xf numFmtId="0" fontId="71" fillId="0" borderId="4" xfId="49" applyFont="1" applyFill="1" applyAlignment="1">
      <alignment wrapText="1"/>
    </xf>
    <xf numFmtId="0" fontId="70" fillId="0" borderId="5" xfId="50" applyFont="1" applyFill="1" applyAlignment="1">
      <alignment horizontal="right"/>
    </xf>
    <xf numFmtId="0" fontId="59" fillId="0" borderId="18" xfId="49" applyFont="1" applyFill="1" applyBorder="1" applyAlignment="1">
      <alignment/>
    </xf>
    <xf numFmtId="165" fontId="4" fillId="0" borderId="0" xfId="0" applyNumberFormat="1" applyFont="1" applyFill="1" applyBorder="1" applyAlignment="1" applyProtection="1">
      <alignment horizontal="center"/>
      <protection/>
    </xf>
    <xf numFmtId="0" fontId="72" fillId="0" borderId="10" xfId="50" applyFont="1" applyFill="1" applyBorder="1" applyAlignment="1">
      <alignment/>
    </xf>
    <xf numFmtId="0" fontId="72" fillId="0" borderId="19" xfId="50" applyFont="1" applyFill="1" applyBorder="1" applyAlignment="1">
      <alignment/>
    </xf>
    <xf numFmtId="0" fontId="13" fillId="0" borderId="0" xfId="0" applyFont="1" applyFill="1" applyBorder="1" applyAlignment="1" applyProtection="1">
      <alignment wrapText="1"/>
      <protection/>
    </xf>
    <xf numFmtId="0" fontId="4" fillId="0" borderId="0" xfId="0" applyFont="1" applyFill="1" applyBorder="1" applyAlignment="1" applyProtection="1">
      <alignment horizontal="center"/>
      <protection/>
    </xf>
    <xf numFmtId="165" fontId="4" fillId="0" borderId="20" xfId="0" applyNumberFormat="1" applyFont="1" applyFill="1" applyBorder="1" applyAlignment="1" applyProtection="1">
      <alignment horizontal="center"/>
      <protection/>
    </xf>
    <xf numFmtId="0" fontId="0" fillId="0" borderId="0" xfId="0" applyBorder="1" applyAlignment="1">
      <alignment horizontal="center"/>
    </xf>
    <xf numFmtId="0" fontId="0" fillId="0" borderId="21" xfId="0" applyBorder="1" applyAlignment="1">
      <alignment horizontal="center"/>
    </xf>
    <xf numFmtId="0" fontId="4" fillId="0" borderId="0" xfId="0" applyFont="1" applyFill="1" applyAlignment="1" applyProtection="1">
      <alignment/>
      <protection/>
    </xf>
    <xf numFmtId="41" fontId="4" fillId="0" borderId="0" xfId="0" applyNumberFormat="1" applyFont="1" applyFill="1" applyBorder="1" applyAlignment="1" applyProtection="1">
      <alignment horizontal="center"/>
      <protection/>
    </xf>
    <xf numFmtId="41" fontId="4" fillId="0" borderId="21" xfId="0" applyNumberFormat="1" applyFont="1" applyFill="1" applyBorder="1" applyAlignment="1" applyProtection="1">
      <alignment horizontal="center"/>
      <protection/>
    </xf>
    <xf numFmtId="41" fontId="4" fillId="0" borderId="20" xfId="0" applyNumberFormat="1" applyFont="1" applyFill="1" applyBorder="1" applyAlignment="1" applyProtection="1">
      <alignment horizontal="center"/>
      <protection/>
    </xf>
    <xf numFmtId="41" fontId="4" fillId="0" borderId="22" xfId="0" applyNumberFormat="1" applyFont="1" applyFill="1" applyBorder="1" applyAlignment="1" applyProtection="1">
      <alignment horizontal="center"/>
      <protection/>
    </xf>
    <xf numFmtId="0" fontId="60" fillId="2" borderId="5" xfId="50" applyFill="1" applyAlignment="1">
      <alignment/>
    </xf>
    <xf numFmtId="166" fontId="71" fillId="2" borderId="4" xfId="49" applyNumberFormat="1" applyFont="1" applyFill="1" applyAlignment="1">
      <alignment/>
    </xf>
    <xf numFmtId="0" fontId="71" fillId="2" borderId="4" xfId="49" applyFont="1" applyFill="1" applyAlignment="1">
      <alignment/>
    </xf>
    <xf numFmtId="0" fontId="59" fillId="2" borderId="18" xfId="49" applyFont="1" applyFill="1" applyBorder="1" applyAlignment="1">
      <alignment/>
    </xf>
    <xf numFmtId="0" fontId="59" fillId="2" borderId="23" xfId="49" applyFont="1" applyFill="1" applyBorder="1" applyAlignment="1">
      <alignment horizontal="center"/>
    </xf>
    <xf numFmtId="165" fontId="59" fillId="2" borderId="23" xfId="49" applyNumberFormat="1" applyFont="1" applyFill="1" applyBorder="1" applyAlignment="1">
      <alignment horizontal="center"/>
    </xf>
    <xf numFmtId="0" fontId="70" fillId="2" borderId="5" xfId="50" applyFont="1" applyFill="1" applyAlignment="1">
      <alignment/>
    </xf>
    <xf numFmtId="165" fontId="70" fillId="2" borderId="5" xfId="50" applyNumberFormat="1" applyFont="1" applyFill="1" applyAlignment="1">
      <alignment/>
    </xf>
    <xf numFmtId="0" fontId="70" fillId="2" borderId="0" xfId="50" applyFont="1" applyFill="1" applyBorder="1" applyAlignment="1">
      <alignment/>
    </xf>
    <xf numFmtId="0" fontId="4" fillId="0" borderId="0" xfId="0" applyNumberFormat="1" applyFont="1" applyBorder="1" applyAlignment="1">
      <alignment/>
    </xf>
    <xf numFmtId="0" fontId="70" fillId="2" borderId="24" xfId="50" applyFont="1" applyFill="1" applyBorder="1" applyAlignment="1">
      <alignment/>
    </xf>
    <xf numFmtId="0" fontId="71" fillId="0" borderId="0" xfId="49" applyFont="1" applyFill="1" applyBorder="1" applyAlignment="1" applyProtection="1">
      <alignment/>
      <protection hidden="1"/>
    </xf>
    <xf numFmtId="0" fontId="73" fillId="5" borderId="3" xfId="48" applyFont="1" applyFill="1" applyAlignment="1">
      <alignment/>
    </xf>
    <xf numFmtId="0" fontId="64" fillId="27" borderId="8" xfId="57" applyAlignment="1">
      <alignment/>
    </xf>
    <xf numFmtId="0" fontId="74" fillId="0" borderId="0" xfId="0" applyFont="1" applyAlignment="1">
      <alignment horizontal="right"/>
    </xf>
    <xf numFmtId="0" fontId="75" fillId="0" borderId="25" xfId="50" applyFont="1" applyFill="1" applyBorder="1" applyAlignment="1">
      <alignment wrapText="1"/>
    </xf>
    <xf numFmtId="0" fontId="75" fillId="0" borderId="5" xfId="50" applyFont="1" applyFill="1" applyAlignment="1">
      <alignment wrapText="1"/>
    </xf>
    <xf numFmtId="0" fontId="32" fillId="0" borderId="0" xfId="50" applyFont="1" applyFill="1" applyBorder="1" applyAlignment="1">
      <alignment horizontal="left" vertical="top"/>
    </xf>
    <xf numFmtId="0" fontId="32" fillId="0" borderId="0" xfId="0" applyFont="1" applyFill="1" applyBorder="1" applyAlignment="1" applyProtection="1">
      <alignment/>
      <protection/>
    </xf>
    <xf numFmtId="0" fontId="32" fillId="0" borderId="0" xfId="0" applyFont="1" applyFill="1" applyBorder="1" applyAlignment="1" applyProtection="1">
      <alignment horizontal="right"/>
      <protection/>
    </xf>
    <xf numFmtId="0" fontId="76" fillId="0" borderId="26" xfId="55" applyFont="1" applyBorder="1" applyAlignment="1">
      <alignment/>
    </xf>
    <xf numFmtId="0" fontId="0" fillId="0" borderId="26" xfId="0" applyFont="1" applyBorder="1" applyAlignment="1">
      <alignment/>
    </xf>
    <xf numFmtId="0" fontId="4" fillId="0" borderId="27" xfId="0" applyFont="1" applyFill="1" applyBorder="1" applyAlignment="1" applyProtection="1">
      <alignment/>
      <protection/>
    </xf>
    <xf numFmtId="0" fontId="4" fillId="0" borderId="27" xfId="0" applyFont="1" applyFill="1" applyBorder="1" applyAlignment="1" applyProtection="1">
      <alignment horizontal="center"/>
      <protection/>
    </xf>
    <xf numFmtId="0" fontId="4" fillId="33" borderId="28" xfId="0" applyFont="1" applyFill="1" applyBorder="1" applyAlignment="1" applyProtection="1">
      <alignment/>
      <protection/>
    </xf>
    <xf numFmtId="0" fontId="8" fillId="33" borderId="29" xfId="0" applyFont="1" applyFill="1" applyBorder="1" applyAlignment="1" applyProtection="1">
      <alignment horizontal="center" wrapText="1"/>
      <protection/>
    </xf>
    <xf numFmtId="0" fontId="6" fillId="33" borderId="30" xfId="0" applyFont="1" applyFill="1" applyBorder="1" applyAlignment="1" applyProtection="1">
      <alignment horizontal="center" vertical="top" wrapText="1"/>
      <protection/>
    </xf>
    <xf numFmtId="0" fontId="6" fillId="33" borderId="30" xfId="0" applyFont="1" applyFill="1" applyBorder="1" applyAlignment="1" applyProtection="1">
      <alignment horizontal="center" wrapText="1"/>
      <protection/>
    </xf>
    <xf numFmtId="0" fontId="6" fillId="33" borderId="29" xfId="0" applyFont="1" applyFill="1" applyBorder="1" applyAlignment="1" applyProtection="1">
      <alignment horizontal="center" wrapText="1"/>
      <protection/>
    </xf>
    <xf numFmtId="0" fontId="72" fillId="0" borderId="0" xfId="50" applyFont="1" applyFill="1" applyBorder="1" applyAlignment="1">
      <alignment/>
    </xf>
    <xf numFmtId="0" fontId="35" fillId="0" borderId="31" xfId="0" applyFont="1" applyBorder="1" applyAlignment="1">
      <alignment horizontal="center" vertical="top" wrapText="1"/>
    </xf>
    <xf numFmtId="0" fontId="35" fillId="0" borderId="32" xfId="0" applyFont="1" applyBorder="1" applyAlignment="1">
      <alignment horizontal="left" vertical="top" wrapText="1"/>
    </xf>
    <xf numFmtId="0" fontId="35" fillId="0" borderId="15" xfId="0" applyFont="1" applyBorder="1" applyAlignment="1">
      <alignment vertical="top" wrapText="1"/>
    </xf>
    <xf numFmtId="0" fontId="36" fillId="34" borderId="15" xfId="0" applyFont="1" applyFill="1" applyBorder="1" applyAlignment="1">
      <alignment/>
    </xf>
    <xf numFmtId="0" fontId="77" fillId="0" borderId="26" xfId="0" applyFont="1" applyBorder="1" applyAlignment="1">
      <alignment horizontal="center"/>
    </xf>
    <xf numFmtId="0" fontId="30" fillId="35" borderId="33" xfId="0" applyFont="1" applyFill="1" applyBorder="1" applyAlignment="1" applyProtection="1">
      <alignment wrapText="1"/>
      <protection/>
    </xf>
    <xf numFmtId="0" fontId="34" fillId="34" borderId="34" xfId="0" applyFont="1" applyFill="1" applyBorder="1" applyAlignment="1" applyProtection="1">
      <alignment/>
      <protection/>
    </xf>
    <xf numFmtId="0" fontId="34" fillId="34" borderId="35" xfId="0" applyFont="1" applyFill="1" applyBorder="1" applyAlignment="1" applyProtection="1">
      <alignment/>
      <protection/>
    </xf>
    <xf numFmtId="0" fontId="34" fillId="34" borderId="36" xfId="0" applyFont="1" applyFill="1" applyBorder="1" applyAlignment="1" applyProtection="1">
      <alignment/>
      <protection/>
    </xf>
    <xf numFmtId="0" fontId="10" fillId="0" borderId="31" xfId="0" applyFont="1" applyBorder="1" applyAlignment="1">
      <alignment/>
    </xf>
    <xf numFmtId="0" fontId="10" fillId="0" borderId="32"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0" fillId="0" borderId="32"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Star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9"/>
      <c:rotY val="20"/>
      <c:depthPercent val="100"/>
      <c:rAngAx val="1"/>
    </c:view3D>
    <c:plotArea>
      <c:layout>
        <c:manualLayout>
          <c:xMode val="edge"/>
          <c:yMode val="edge"/>
          <c:x val="0.04875"/>
          <c:y val="0.0135"/>
          <c:w val="0.9375"/>
          <c:h val="0.973"/>
        </c:manualLayout>
      </c:layout>
      <c:bar3DChart>
        <c:barDir val="col"/>
        <c:grouping val="clustered"/>
        <c:varyColors val="0"/>
        <c:ser>
          <c:idx val="1"/>
          <c:order val="0"/>
          <c:spPr>
            <a:solidFill>
              <a:srgbClr val="93A0B4"/>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[0]!GraphLabels</c:f>
              <c:strCache>
                <c:ptCount val="13"/>
                <c:pt idx="0">
                  <c:v>Management Processes</c:v>
                </c:pt>
                <c:pt idx="1">
                  <c:v>Financial Performance</c:v>
                </c:pt>
                <c:pt idx="2">
                  <c:v>Sales Activities</c:v>
                </c:pt>
                <c:pt idx="3">
                  <c:v>Marketing Activities</c:v>
                </c:pt>
                <c:pt idx="4">
                  <c:v>Operational Activities</c:v>
                </c:pt>
                <c:pt idx="5">
                  <c:v>Client Portfolio Management</c:v>
                </c:pt>
                <c:pt idx="6">
                  <c:v>Contracts</c:v>
                </c:pt>
                <c:pt idx="7">
                  <c:v>Technology Usage</c:v>
                </c:pt>
                <c:pt idx="8">
                  <c:v>Benchmarking</c:v>
                </c:pt>
                <c:pt idx="9">
                  <c:v>Forecasting/Planning</c:v>
                </c:pt>
                <c:pt idx="10">
                  <c:v>Service</c:v>
                </c:pt>
                <c:pt idx="11">
                  <c:v>Staff Contributions</c:v>
                </c:pt>
                <c:pt idx="12">
                  <c:v>Business Value</c:v>
                </c:pt>
              </c:strCache>
            </c:strRef>
          </c:cat>
          <c:val>
            <c:numRef>
              <c:f>[0]!AvgScores</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10527818"/>
        <c:axId val="21103443"/>
      </c:bar3DChart>
      <c:catAx>
        <c:axId val="10527818"/>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000" b="0" i="0" u="none" baseline="0">
                <a:solidFill>
                  <a:srgbClr val="000000"/>
                </a:solidFill>
              </a:defRPr>
            </a:pPr>
          </a:p>
        </c:txPr>
        <c:crossAx val="21103443"/>
        <c:crosses val="autoZero"/>
        <c:auto val="1"/>
        <c:lblOffset val="100"/>
        <c:tickLblSkip val="1"/>
        <c:noMultiLvlLbl val="0"/>
      </c:catAx>
      <c:valAx>
        <c:axId val="211034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2781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75"/>
          <c:y val="0.10225"/>
          <c:w val="0.60425"/>
          <c:h val="0.83"/>
        </c:manualLayout>
      </c:layout>
      <c:radarChart>
        <c:radarStyle val="filled"/>
        <c:varyColors val="0"/>
        <c:ser>
          <c:idx val="0"/>
          <c:order val="0"/>
          <c:spPr>
            <a:solidFill>
              <a:srgbClr val="6D8640"/>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[0]!GraphLabels</c:f>
              <c:strCache>
                <c:ptCount val="13"/>
                <c:pt idx="0">
                  <c:v>Management Processes</c:v>
                </c:pt>
                <c:pt idx="1">
                  <c:v>Financial Performance</c:v>
                </c:pt>
                <c:pt idx="2">
                  <c:v>Sales Activities</c:v>
                </c:pt>
                <c:pt idx="3">
                  <c:v>Marketing Activities</c:v>
                </c:pt>
                <c:pt idx="4">
                  <c:v>Operational Activities</c:v>
                </c:pt>
                <c:pt idx="5">
                  <c:v>Client Portfolio Management</c:v>
                </c:pt>
                <c:pt idx="6">
                  <c:v>Contracts</c:v>
                </c:pt>
                <c:pt idx="7">
                  <c:v>Technology Usage</c:v>
                </c:pt>
                <c:pt idx="8">
                  <c:v>Benchmarking</c:v>
                </c:pt>
                <c:pt idx="9">
                  <c:v>Forecasting/Planning</c:v>
                </c:pt>
                <c:pt idx="10">
                  <c:v>Service</c:v>
                </c:pt>
                <c:pt idx="11">
                  <c:v>Staff Contributions</c:v>
                </c:pt>
                <c:pt idx="12">
                  <c:v>Business Value</c:v>
                </c:pt>
              </c:strCache>
            </c:strRef>
          </c:cat>
        </c:ser>
        <c:ser>
          <c:idx val="1"/>
          <c:order val="1"/>
          <c:spPr>
            <a:solidFill>
              <a:srgbClr val="A7B791"/>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[0]!GraphLabels</c:f>
              <c:strCache>
                <c:ptCount val="13"/>
                <c:pt idx="0">
                  <c:v>Management Processes</c:v>
                </c:pt>
                <c:pt idx="1">
                  <c:v>Financial Performance</c:v>
                </c:pt>
                <c:pt idx="2">
                  <c:v>Sales Activities</c:v>
                </c:pt>
                <c:pt idx="3">
                  <c:v>Marketing Activities</c:v>
                </c:pt>
                <c:pt idx="4">
                  <c:v>Operational Activities</c:v>
                </c:pt>
                <c:pt idx="5">
                  <c:v>Client Portfolio Management</c:v>
                </c:pt>
                <c:pt idx="6">
                  <c:v>Contracts</c:v>
                </c:pt>
                <c:pt idx="7">
                  <c:v>Technology Usage</c:v>
                </c:pt>
                <c:pt idx="8">
                  <c:v>Benchmarking</c:v>
                </c:pt>
                <c:pt idx="9">
                  <c:v>Forecasting/Planning</c:v>
                </c:pt>
                <c:pt idx="10">
                  <c:v>Service</c:v>
                </c:pt>
                <c:pt idx="11">
                  <c:v>Staff Contributions</c:v>
                </c:pt>
                <c:pt idx="12">
                  <c:v>Business Value</c:v>
                </c:pt>
              </c:strCache>
            </c:strRef>
          </c:cat>
          <c:val>
            <c:numRef>
              <c:f>[0]!AvgScores</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4740656"/>
        <c:axId val="22444529"/>
      </c:radarChart>
      <c:catAx>
        <c:axId val="447406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44529"/>
        <c:crosses val="autoZero"/>
        <c:auto val="0"/>
        <c:lblOffset val="100"/>
        <c:tickLblSkip val="1"/>
        <c:noMultiLvlLbl val="0"/>
      </c:catAx>
      <c:valAx>
        <c:axId val="22444529"/>
        <c:scaling>
          <c:orientation val="minMax"/>
          <c:max val="5"/>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4740656"/>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11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0</xdr:row>
      <xdr:rowOff>123825</xdr:rowOff>
    </xdr:from>
    <xdr:to>
      <xdr:col>19</xdr:col>
      <xdr:colOff>200025</xdr:colOff>
      <xdr:row>52</xdr:row>
      <xdr:rowOff>47625</xdr:rowOff>
    </xdr:to>
    <xdr:graphicFrame>
      <xdr:nvGraphicFramePr>
        <xdr:cNvPr id="1" name="Chart 1027"/>
        <xdr:cNvGraphicFramePr/>
      </xdr:nvGraphicFramePr>
      <xdr:xfrm>
        <a:off x="590550" y="123825"/>
        <a:ext cx="11191875" cy="8343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onsultant\My%20Documents\ISO%2020000\ITIL%20Process%20Assessment%20Guide%20BG%20version%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troduction"/>
      <sheetName val="Calculations"/>
      <sheetName val="Questionnaire"/>
      <sheetName val="Questionnaire results"/>
      <sheetName val="Radar Chart All Areas"/>
      <sheetName val="BRM Chart"/>
      <sheetName val="Service Mgmt Chart"/>
      <sheetName val="Reporting Chart"/>
      <sheetName val="Supplier Chart"/>
      <sheetName val="Incident Chart"/>
      <sheetName val="Problem Chart"/>
      <sheetName val="Config Chart"/>
      <sheetName val="Release Chart"/>
      <sheetName val="Change Chart"/>
      <sheetName val="Continuity Chart"/>
      <sheetName val="Accountiing Chart"/>
      <sheetName val="Capacity Chart"/>
      <sheetName val="Security Chart"/>
      <sheetName val="Summary responses"/>
      <sheetName val="Scoring Guide"/>
      <sheetName val="Module1"/>
      <sheetName val="Module2"/>
      <sheetName val="ITIL Process Assessment Guide B"/>
    </sheetNames>
    <definedNames>
      <definedName name="Start"/>
    </definedNames>
  </externalBook>
</externalLink>
</file>

<file path=xl/theme/theme1.xml><?xml version="1.0" encoding="utf-8"?>
<a:theme xmlns:a="http://schemas.openxmlformats.org/drawingml/2006/main" name="Office Theme">
  <a:themeElements>
    <a:clrScheme name="Angles">
      <a:dk1>
        <a:srgbClr val="000000"/>
      </a:dk1>
      <a:lt1>
        <a:sysClr val="window" lastClr="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0"/>
  <sheetViews>
    <sheetView tabSelected="1" zoomScale="110" zoomScaleNormal="110" zoomScalePageLayoutView="0" workbookViewId="0" topLeftCell="A1">
      <selection activeCell="F2" sqref="F2"/>
    </sheetView>
  </sheetViews>
  <sheetFormatPr defaultColWidth="9.140625" defaultRowHeight="12.75"/>
  <cols>
    <col min="1" max="1" width="9.140625" style="6" customWidth="1"/>
    <col min="2" max="16384" width="9.140625" style="6" customWidth="1"/>
  </cols>
  <sheetData>
    <row r="1" spans="1:10" ht="19.5">
      <c r="A1" s="42" t="s">
        <v>16</v>
      </c>
      <c r="C1" s="7"/>
      <c r="D1" s="7"/>
      <c r="E1" s="8"/>
      <c r="F1" s="7"/>
      <c r="J1" s="9"/>
    </row>
    <row r="2" spans="1:10" ht="11.25">
      <c r="A2" s="5"/>
      <c r="B2" s="10"/>
      <c r="E2" s="11"/>
      <c r="J2" s="9"/>
    </row>
    <row r="3" spans="1:16" ht="14.25">
      <c r="A3" s="25" t="s">
        <v>124</v>
      </c>
      <c r="B3" s="7"/>
      <c r="C3" s="7"/>
      <c r="D3" s="7"/>
      <c r="E3" s="7"/>
      <c r="F3" s="7"/>
      <c r="G3" s="7"/>
      <c r="H3" s="7"/>
      <c r="I3" s="7"/>
      <c r="J3" s="13"/>
      <c r="K3" s="7"/>
      <c r="L3" s="14"/>
      <c r="M3" s="14"/>
      <c r="N3" s="7"/>
      <c r="O3" s="7"/>
      <c r="P3" s="7"/>
    </row>
    <row r="4" s="7" customFormat="1" ht="14.25">
      <c r="A4" s="25" t="s">
        <v>24</v>
      </c>
    </row>
    <row r="5" spans="1:4" s="7" customFormat="1" ht="14.25">
      <c r="A5" s="25"/>
      <c r="D5" s="15"/>
    </row>
    <row r="6" spans="1:15" ht="11.25">
      <c r="A6" s="7"/>
      <c r="B6" s="7"/>
      <c r="C6" s="7"/>
      <c r="D6" s="7"/>
      <c r="E6" s="7"/>
      <c r="F6" s="7"/>
      <c r="G6" s="7"/>
      <c r="H6" s="7"/>
      <c r="I6" s="7"/>
      <c r="J6" s="7"/>
      <c r="K6" s="7"/>
      <c r="L6" s="7"/>
      <c r="M6" s="7"/>
      <c r="N6" s="7"/>
      <c r="O6" s="7"/>
    </row>
    <row r="7" s="7" customFormat="1" ht="11.25"/>
    <row r="8" spans="1:15" ht="14.25">
      <c r="A8" s="25" t="s">
        <v>25</v>
      </c>
      <c r="B8" s="7"/>
      <c r="C8" s="7"/>
      <c r="D8" s="7"/>
      <c r="E8" s="7"/>
      <c r="F8" s="7"/>
      <c r="G8" s="7"/>
      <c r="H8" s="7"/>
      <c r="I8" s="7"/>
      <c r="J8" s="7"/>
      <c r="K8" s="7"/>
      <c r="L8" s="7"/>
      <c r="M8" s="7"/>
      <c r="N8" s="7"/>
      <c r="O8" s="7"/>
    </row>
    <row r="9" spans="1:15" ht="11.25">
      <c r="A9" s="7"/>
      <c r="B9" s="7"/>
      <c r="C9" s="7"/>
      <c r="D9" s="7"/>
      <c r="E9" s="7"/>
      <c r="F9" s="7"/>
      <c r="G9" s="7"/>
      <c r="H9" s="7"/>
      <c r="I9" s="7"/>
      <c r="J9" s="7"/>
      <c r="K9" s="7"/>
      <c r="L9" s="7"/>
      <c r="M9" s="7"/>
      <c r="N9" s="7"/>
      <c r="O9" s="7"/>
    </row>
    <row r="11" ht="11.25">
      <c r="A11" s="12"/>
    </row>
    <row r="22" ht="11.25">
      <c r="A22" s="12"/>
    </row>
    <row r="23" ht="11.25">
      <c r="A23" s="12"/>
    </row>
    <row r="40" ht="12">
      <c r="A40" s="6" t="s">
        <v>123</v>
      </c>
    </row>
  </sheetData>
  <sheetProtection/>
  <printOptions/>
  <pageMargins left="0.75" right="0.75" top="1" bottom="1" header="0.5" footer="0.5"/>
  <pageSetup horizontalDpi="1200" verticalDpi="1200" orientation="landscape" r:id="rId2"/>
  <headerFooter alignWithMargins="0">
    <oddHeader>&amp;L&amp;14IT Service Management Assessment&amp;R&amp;D&amp;T</oddHeader>
    <oddFooter>&amp;L&amp;F&amp;A&amp;C&amp;P&amp;R&amp;G</oddFooter>
  </headerFooter>
  <legacyDrawingHF r:id="rId1"/>
</worksheet>
</file>

<file path=xl/worksheets/sheet2.xml><?xml version="1.0" encoding="utf-8"?>
<worksheet xmlns="http://schemas.openxmlformats.org/spreadsheetml/2006/main" xmlns:r="http://schemas.openxmlformats.org/officeDocument/2006/relationships">
  <dimension ref="B2:P28"/>
  <sheetViews>
    <sheetView showGridLines="0" showRowColHeaders="0" showOutlineSymbols="0" zoomScalePageLayoutView="0" workbookViewId="0" topLeftCell="A1">
      <selection activeCell="D16" sqref="D16"/>
    </sheetView>
  </sheetViews>
  <sheetFormatPr defaultColWidth="9.140625" defaultRowHeight="12.75"/>
  <cols>
    <col min="2" max="2" width="3.57421875" style="0" customWidth="1"/>
    <col min="3" max="3" width="23.140625" style="0" customWidth="1"/>
    <col min="4" max="4" width="25.421875" style="0" customWidth="1"/>
    <col min="8" max="8" width="12.28125" style="0" customWidth="1"/>
  </cols>
  <sheetData>
    <row r="2" spans="2:4" s="1" customFormat="1" ht="15.75" thickBot="1">
      <c r="B2" s="121" t="s">
        <v>121</v>
      </c>
      <c r="C2" s="121"/>
      <c r="D2" s="121"/>
    </row>
    <row r="3" s="1" customFormat="1" ht="13.5" thickTop="1"/>
    <row r="4" s="1" customFormat="1" ht="16.5">
      <c r="C4" s="106" t="s">
        <v>32</v>
      </c>
    </row>
    <row r="5" spans="2:16" ht="16.5">
      <c r="B5" s="1"/>
      <c r="C5" s="106" t="s">
        <v>33</v>
      </c>
      <c r="D5" s="1"/>
      <c r="E5" s="1"/>
      <c r="F5" s="1"/>
      <c r="G5" s="1"/>
      <c r="H5" s="1"/>
      <c r="I5" s="1"/>
      <c r="J5" s="1"/>
      <c r="K5" s="1"/>
      <c r="L5" s="1"/>
      <c r="M5" s="1"/>
      <c r="N5" s="1"/>
      <c r="O5" s="1"/>
      <c r="P5" s="1"/>
    </row>
    <row r="6" spans="2:16" ht="18">
      <c r="B6" s="1"/>
      <c r="C6" s="101"/>
      <c r="D6" s="1"/>
      <c r="E6" s="1"/>
      <c r="F6" s="1"/>
      <c r="G6" s="1"/>
      <c r="H6" s="1"/>
      <c r="I6" s="1"/>
      <c r="J6" s="1"/>
      <c r="K6" s="1"/>
      <c r="L6" s="1"/>
      <c r="M6" s="1"/>
      <c r="N6" s="1"/>
      <c r="O6" s="1"/>
      <c r="P6" s="1"/>
    </row>
    <row r="7" spans="2:16" ht="16.5" thickBot="1">
      <c r="B7" s="107" t="s">
        <v>34</v>
      </c>
      <c r="C7" s="107"/>
      <c r="D7" s="108"/>
      <c r="E7" s="1"/>
      <c r="F7" s="1"/>
      <c r="G7" s="1"/>
      <c r="H7" s="2"/>
      <c r="I7" s="1"/>
      <c r="J7" s="1"/>
      <c r="K7" s="1"/>
      <c r="L7" s="1"/>
      <c r="M7" s="1"/>
      <c r="N7" s="1"/>
      <c r="O7" s="1"/>
      <c r="P7" s="1"/>
    </row>
    <row r="8" spans="2:16" ht="15" customHeight="1" thickTop="1">
      <c r="B8" s="41" t="s">
        <v>7</v>
      </c>
      <c r="C8" s="105" t="s">
        <v>26</v>
      </c>
      <c r="E8" s="1"/>
      <c r="F8" s="1"/>
      <c r="G8" s="1"/>
      <c r="H8" s="1"/>
      <c r="I8" s="1"/>
      <c r="J8" s="1"/>
      <c r="K8" s="1"/>
      <c r="L8" s="1"/>
      <c r="M8" s="1"/>
      <c r="N8" s="1"/>
      <c r="O8" s="1"/>
      <c r="P8" s="1"/>
    </row>
    <row r="9" spans="2:3" ht="16.5">
      <c r="B9" s="41" t="s">
        <v>7</v>
      </c>
      <c r="C9" s="105" t="s">
        <v>36</v>
      </c>
    </row>
    <row r="10" spans="2:3" ht="16.5">
      <c r="B10" s="41" t="s">
        <v>7</v>
      </c>
      <c r="C10" s="105" t="s">
        <v>37</v>
      </c>
    </row>
    <row r="11" spans="2:3" ht="16.5">
      <c r="B11" s="41" t="s">
        <v>7</v>
      </c>
      <c r="C11" s="105" t="s">
        <v>38</v>
      </c>
    </row>
    <row r="12" spans="2:3" ht="16.5">
      <c r="B12" s="41" t="s">
        <v>7</v>
      </c>
      <c r="C12" s="104" t="s">
        <v>51</v>
      </c>
    </row>
    <row r="13" spans="2:3" ht="16.5" customHeight="1">
      <c r="B13" s="41" t="s">
        <v>7</v>
      </c>
      <c r="C13" s="104" t="s">
        <v>65</v>
      </c>
    </row>
    <row r="14" spans="2:3" ht="16.5">
      <c r="B14" s="41" t="s">
        <v>7</v>
      </c>
      <c r="C14" s="104" t="s">
        <v>39</v>
      </c>
    </row>
    <row r="15" spans="2:3" ht="16.5">
      <c r="B15" s="41" t="s">
        <v>7</v>
      </c>
      <c r="C15" s="105" t="s">
        <v>50</v>
      </c>
    </row>
    <row r="16" spans="2:3" ht="16.5">
      <c r="B16" s="41" t="s">
        <v>7</v>
      </c>
      <c r="C16" s="105" t="s">
        <v>21</v>
      </c>
    </row>
    <row r="17" spans="2:3" ht="16.5">
      <c r="B17" s="41" t="s">
        <v>7</v>
      </c>
      <c r="C17" s="104" t="s">
        <v>22</v>
      </c>
    </row>
    <row r="18" spans="2:3" ht="16.5">
      <c r="B18" s="41" t="s">
        <v>7</v>
      </c>
      <c r="C18" s="105" t="s">
        <v>52</v>
      </c>
    </row>
    <row r="19" spans="2:3" ht="16.5">
      <c r="B19" s="41" t="s">
        <v>7</v>
      </c>
      <c r="C19" s="104" t="s">
        <v>40</v>
      </c>
    </row>
    <row r="20" spans="2:3" ht="16.5">
      <c r="B20" s="41" t="s">
        <v>7</v>
      </c>
      <c r="C20" s="105" t="s">
        <v>41</v>
      </c>
    </row>
    <row r="28" ht="12.75">
      <c r="B28" s="24"/>
    </row>
  </sheetData>
  <sheetProtection/>
  <mergeCells count="1">
    <mergeCell ref="B2:D2"/>
  </mergeCells>
  <printOptions/>
  <pageMargins left="0.75" right="0.75" top="1" bottom="1" header="0.5" footer="0.5"/>
  <pageSetup horizontalDpi="1200" verticalDpi="1200" orientation="landscape" r:id="rId1"/>
  <headerFooter alignWithMargins="0">
    <oddFooter>&amp;LCopyright 2007 - Codesic Consulting All Rights Reserved&amp;RDo Not Copy or Distribute Without Written Permission</oddFoot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O113"/>
  <sheetViews>
    <sheetView showGridLines="0" zoomScale="80" zoomScaleNormal="80" zoomScaleSheetLayoutView="50" zoomScalePageLayoutView="0" workbookViewId="0" topLeftCell="B1">
      <selection activeCell="D57" sqref="D57"/>
    </sheetView>
  </sheetViews>
  <sheetFormatPr defaultColWidth="9.140625" defaultRowHeight="12.75" outlineLevelRow="1"/>
  <cols>
    <col min="1" max="1" width="4.8515625" style="61" hidden="1" customWidth="1"/>
    <col min="2" max="2" width="83.421875" style="59" customWidth="1"/>
    <col min="3" max="4" width="14.7109375" style="59" customWidth="1"/>
    <col min="5" max="7" width="14.7109375" style="60" customWidth="1"/>
    <col min="8" max="8" width="12.421875" style="49" customWidth="1"/>
    <col min="9" max="9" width="10.57421875" style="57" bestFit="1" customWidth="1"/>
    <col min="10" max="10" width="19.57421875" style="49" hidden="1" customWidth="1"/>
    <col min="11" max="11" width="7.28125" style="46" customWidth="1"/>
    <col min="12" max="12" width="69.28125" style="58" customWidth="1"/>
    <col min="13" max="13" width="63.421875" style="58" customWidth="1"/>
    <col min="14" max="14" width="11.28125" style="49" bestFit="1" customWidth="1"/>
    <col min="15" max="15" width="15.00390625" style="49" bestFit="1" customWidth="1"/>
    <col min="16" max="16384" width="9.140625" style="49" customWidth="1"/>
  </cols>
  <sheetData>
    <row r="1" spans="2:13" ht="21" thickBot="1">
      <c r="B1" s="99" t="s">
        <v>13</v>
      </c>
      <c r="C1" s="44"/>
      <c r="D1" s="44"/>
      <c r="E1" s="45"/>
      <c r="F1" s="45"/>
      <c r="G1" s="45"/>
      <c r="H1" s="46"/>
      <c r="I1" s="47"/>
      <c r="J1" s="46"/>
      <c r="L1" s="48"/>
      <c r="M1" s="48"/>
    </row>
    <row r="2" spans="2:13" ht="122.25" thickBot="1" thickTop="1">
      <c r="B2" s="71" t="s">
        <v>35</v>
      </c>
      <c r="C2" s="44"/>
      <c r="D2" s="44"/>
      <c r="E2" s="45"/>
      <c r="F2" s="45"/>
      <c r="G2" s="45"/>
      <c r="H2" s="46"/>
      <c r="I2" s="47"/>
      <c r="J2" s="46"/>
      <c r="L2" s="48"/>
      <c r="M2" s="48"/>
    </row>
    <row r="3" spans="2:13" ht="21.75" thickBot="1" thickTop="1">
      <c r="B3" s="99" t="s">
        <v>31</v>
      </c>
      <c r="C3" s="46"/>
      <c r="D3" s="46"/>
      <c r="E3" s="45"/>
      <c r="F3" s="45"/>
      <c r="G3" s="45"/>
      <c r="H3" s="46"/>
      <c r="I3" s="47"/>
      <c r="J3" s="46"/>
      <c r="L3" s="48"/>
      <c r="M3" s="48"/>
    </row>
    <row r="4" spans="2:13" ht="17.25" thickTop="1">
      <c r="B4" s="100" t="s">
        <v>27</v>
      </c>
      <c r="C4" s="46"/>
      <c r="D4" s="46"/>
      <c r="E4" s="45"/>
      <c r="F4" s="45"/>
      <c r="G4" s="45"/>
      <c r="H4" s="46"/>
      <c r="I4" s="47"/>
      <c r="J4" s="46"/>
      <c r="L4" s="48"/>
      <c r="M4" s="48"/>
    </row>
    <row r="5" spans="2:13" ht="16.5">
      <c r="B5" s="100"/>
      <c r="C5" s="46"/>
      <c r="D5" s="46"/>
      <c r="E5" s="45"/>
      <c r="F5" s="45"/>
      <c r="G5" s="96"/>
      <c r="H5" s="46"/>
      <c r="I5" s="47"/>
      <c r="J5" s="46"/>
      <c r="L5" s="48"/>
      <c r="M5" s="48"/>
    </row>
    <row r="6" spans="2:13" ht="16.5">
      <c r="B6" s="100"/>
      <c r="C6" s="46"/>
      <c r="D6" s="46"/>
      <c r="E6" s="45"/>
      <c r="F6" s="45"/>
      <c r="G6" s="45"/>
      <c r="H6" s="46"/>
      <c r="I6" s="47"/>
      <c r="J6" s="46"/>
      <c r="L6" s="48"/>
      <c r="M6" s="48"/>
    </row>
    <row r="7" spans="2:13" ht="16.5">
      <c r="B7" s="100"/>
      <c r="C7" s="46"/>
      <c r="D7" s="46"/>
      <c r="E7" s="45"/>
      <c r="F7" s="45"/>
      <c r="G7" s="45"/>
      <c r="H7" s="46"/>
      <c r="I7" s="47"/>
      <c r="J7" s="46"/>
      <c r="L7" s="48"/>
      <c r="M7" s="48"/>
    </row>
    <row r="8" spans="2:13" ht="16.5">
      <c r="B8" s="100"/>
      <c r="C8" s="46"/>
      <c r="D8" s="46"/>
      <c r="E8" s="45"/>
      <c r="F8" s="45"/>
      <c r="G8" s="45"/>
      <c r="H8" s="46"/>
      <c r="I8" s="47"/>
      <c r="J8" s="46"/>
      <c r="L8" s="48"/>
      <c r="M8" s="48"/>
    </row>
    <row r="9" spans="3:13" ht="17.25" thickBot="1">
      <c r="C9" s="46"/>
      <c r="D9" s="46"/>
      <c r="E9" s="45"/>
      <c r="F9" s="45"/>
      <c r="G9" s="45"/>
      <c r="H9" s="46"/>
      <c r="I9" s="47"/>
      <c r="J9" s="46"/>
      <c r="L9" s="48"/>
      <c r="M9" s="48"/>
    </row>
    <row r="10" spans="1:13" ht="18.75" thickBot="1" thickTop="1">
      <c r="A10" s="97"/>
      <c r="B10" s="97"/>
      <c r="C10" s="90" t="str">
        <f>IF(LEN(Participant1)&gt;1,Participant1,"n/a")</f>
        <v>Joe Demo </v>
      </c>
      <c r="D10" s="91" t="str">
        <f>IF(LEN(Participant2)&gt;1,Participant2,"n/a")</f>
        <v>n/a</v>
      </c>
      <c r="E10" s="91" t="str">
        <f>IF(LEN(Participant3)&gt;1,Participant3,"n/a")</f>
        <v>n/a</v>
      </c>
      <c r="F10" s="91" t="str">
        <f>IF(LEN(Participant4)&gt;1,Participant4,"n/a")</f>
        <v>n/a</v>
      </c>
      <c r="G10" s="91" t="str">
        <f>IF(LEN(Participant5)&gt;1,Participant5,"n/a")</f>
        <v>n/a</v>
      </c>
      <c r="H10" s="91" t="s">
        <v>17</v>
      </c>
      <c r="I10" s="92" t="s">
        <v>15</v>
      </c>
      <c r="J10" s="63"/>
      <c r="K10" s="98"/>
      <c r="L10" s="73" t="s">
        <v>14</v>
      </c>
      <c r="M10" s="63" t="s">
        <v>12</v>
      </c>
    </row>
    <row r="11" spans="1:13" s="65" customFormat="1" ht="20.25" thickBot="1" thickTop="1">
      <c r="A11" s="87">
        <v>1</v>
      </c>
      <c r="B11" s="87" t="str">
        <f>INDEX(Sections,1)</f>
        <v>Management Processes</v>
      </c>
      <c r="C11" s="88"/>
      <c r="D11" s="88"/>
      <c r="E11" s="88"/>
      <c r="F11" s="88"/>
      <c r="G11" s="88"/>
      <c r="H11" s="88"/>
      <c r="I11" s="89"/>
      <c r="J11" s="64"/>
      <c r="K11" s="61"/>
      <c r="L11" s="62"/>
      <c r="M11" s="62"/>
    </row>
    <row r="12" spans="1:13" s="50" customFormat="1" ht="33.75" outlineLevel="1" thickBot="1">
      <c r="A12" s="61"/>
      <c r="B12" s="102" t="s">
        <v>42</v>
      </c>
      <c r="C12" s="66"/>
      <c r="D12" s="66"/>
      <c r="E12" s="66"/>
      <c r="F12" s="66"/>
      <c r="G12" s="66"/>
      <c r="H12" s="67">
        <f>SUM(C12:E12)</f>
        <v>0</v>
      </c>
      <c r="I12" s="68">
        <f>H12/Participants</f>
        <v>0</v>
      </c>
      <c r="J12" s="69"/>
      <c r="K12" s="61"/>
      <c r="L12" s="62"/>
      <c r="M12" s="62"/>
    </row>
    <row r="13" spans="1:13" s="50" customFormat="1" ht="17.25" outlineLevel="1" thickBot="1">
      <c r="A13" s="61"/>
      <c r="B13" s="102" t="s">
        <v>43</v>
      </c>
      <c r="C13" s="66"/>
      <c r="D13" s="66"/>
      <c r="E13" s="66"/>
      <c r="F13" s="66"/>
      <c r="G13" s="66"/>
      <c r="H13" s="67">
        <f>SUM(C13:G13)</f>
        <v>0</v>
      </c>
      <c r="I13" s="68">
        <f>H13/Participants</f>
        <v>0</v>
      </c>
      <c r="J13" s="69"/>
      <c r="K13" s="61"/>
      <c r="L13" s="62"/>
      <c r="M13" s="62"/>
    </row>
    <row r="14" spans="1:13" s="50" customFormat="1" ht="33.75" outlineLevel="1" thickBot="1">
      <c r="A14" s="61"/>
      <c r="B14" s="102" t="s">
        <v>45</v>
      </c>
      <c r="C14" s="66"/>
      <c r="D14" s="66"/>
      <c r="E14" s="66"/>
      <c r="F14" s="66"/>
      <c r="G14" s="66"/>
      <c r="H14" s="67">
        <f>SUM(C14:E14)</f>
        <v>0</v>
      </c>
      <c r="I14" s="68">
        <f>H14/Participants</f>
        <v>0</v>
      </c>
      <c r="J14" s="69"/>
      <c r="K14" s="61"/>
      <c r="L14" s="62"/>
      <c r="M14" s="62"/>
    </row>
    <row r="15" spans="1:13" s="50" customFormat="1" ht="33.75" outlineLevel="1" thickBot="1">
      <c r="A15" s="61"/>
      <c r="B15" s="103" t="s">
        <v>44</v>
      </c>
      <c r="C15" s="66"/>
      <c r="D15" s="66"/>
      <c r="E15" s="66"/>
      <c r="F15" s="66"/>
      <c r="G15" s="66"/>
      <c r="H15" s="67">
        <f>SUM(C15:E15)</f>
        <v>0</v>
      </c>
      <c r="I15" s="68">
        <f>H15/Participants</f>
        <v>0</v>
      </c>
      <c r="J15" s="69"/>
      <c r="K15" s="61"/>
      <c r="L15" s="62"/>
      <c r="M15" s="62"/>
    </row>
    <row r="16" spans="1:13" s="50" customFormat="1" ht="33.75" outlineLevel="1" thickBot="1">
      <c r="A16" s="61"/>
      <c r="B16" s="103" t="s">
        <v>46</v>
      </c>
      <c r="C16" s="66"/>
      <c r="D16" s="66"/>
      <c r="E16" s="66"/>
      <c r="F16" s="66"/>
      <c r="G16" s="66"/>
      <c r="H16" s="67">
        <f>SUM(C16:E16)</f>
        <v>0</v>
      </c>
      <c r="I16" s="68">
        <f>H16/Participants</f>
        <v>0</v>
      </c>
      <c r="J16" s="69"/>
      <c r="K16" s="61"/>
      <c r="L16" s="62"/>
      <c r="M16" s="62"/>
    </row>
    <row r="17" spans="2:13" ht="16.5" outlineLevel="1" thickBot="1">
      <c r="B17" s="72" t="s">
        <v>30</v>
      </c>
      <c r="C17" s="66">
        <f>SUM(C12:C16)</f>
        <v>0</v>
      </c>
      <c r="D17" s="66">
        <f>SUM(D12:D16)</f>
        <v>0</v>
      </c>
      <c r="E17" s="66">
        <f>SUM(E12:E16)</f>
        <v>0</v>
      </c>
      <c r="F17" s="66">
        <f>SUM(F12:F16)</f>
        <v>0</v>
      </c>
      <c r="G17" s="66">
        <f>SUM(G12:G16)</f>
        <v>0</v>
      </c>
      <c r="H17" s="66">
        <f>SUM(H12:H16)</f>
        <v>0</v>
      </c>
      <c r="I17" s="68">
        <f>AVERAGE(I12:I16)</f>
        <v>0</v>
      </c>
      <c r="J17" s="69"/>
      <c r="K17" s="61"/>
      <c r="L17" s="62"/>
      <c r="M17" s="62"/>
    </row>
    <row r="18" spans="1:13" s="65" customFormat="1" ht="19.5" thickBot="1">
      <c r="A18" s="87">
        <v>2</v>
      </c>
      <c r="B18" s="87" t="str">
        <f>INDEX(Sections,2)</f>
        <v>Financial Performance</v>
      </c>
      <c r="C18" s="93"/>
      <c r="D18" s="93"/>
      <c r="E18" s="93"/>
      <c r="F18" s="93"/>
      <c r="G18" s="93"/>
      <c r="H18" s="93"/>
      <c r="I18" s="94"/>
      <c r="J18" s="70"/>
      <c r="K18" s="61"/>
      <c r="L18" s="62"/>
      <c r="M18" s="62"/>
    </row>
    <row r="19" spans="1:13" s="50" customFormat="1" ht="33.75" outlineLevel="1" thickBot="1">
      <c r="A19" s="61"/>
      <c r="B19" s="103" t="s">
        <v>49</v>
      </c>
      <c r="C19" s="66"/>
      <c r="D19" s="66"/>
      <c r="E19" s="66"/>
      <c r="F19" s="66"/>
      <c r="G19" s="66"/>
      <c r="H19" s="67">
        <f>SUM(C19:E19)</f>
        <v>0</v>
      </c>
      <c r="I19" s="68">
        <f aca="true" t="shared" si="0" ref="I19:I24">H19/Participants</f>
        <v>0</v>
      </c>
      <c r="J19" s="51"/>
      <c r="K19" s="61"/>
      <c r="L19" s="62"/>
      <c r="M19" s="62"/>
    </row>
    <row r="20" spans="1:13" s="50" customFormat="1" ht="17.25" outlineLevel="1" thickBot="1">
      <c r="A20" s="61"/>
      <c r="B20" s="103" t="s">
        <v>112</v>
      </c>
      <c r="C20" s="66"/>
      <c r="D20" s="66"/>
      <c r="E20" s="66"/>
      <c r="F20" s="66"/>
      <c r="G20" s="66"/>
      <c r="H20" s="67">
        <f>SUM(C20:E20)</f>
        <v>0</v>
      </c>
      <c r="I20" s="68">
        <f t="shared" si="0"/>
        <v>0</v>
      </c>
      <c r="J20" s="51"/>
      <c r="K20" s="61"/>
      <c r="L20" s="62"/>
      <c r="M20" s="62"/>
    </row>
    <row r="21" spans="1:13" s="50" customFormat="1" ht="33.75" outlineLevel="1" thickBot="1">
      <c r="A21" s="61"/>
      <c r="B21" s="103" t="s">
        <v>47</v>
      </c>
      <c r="C21" s="66"/>
      <c r="D21" s="66"/>
      <c r="E21" s="66"/>
      <c r="F21" s="66"/>
      <c r="G21" s="66"/>
      <c r="H21" s="67">
        <f>SUM(C21:G21)</f>
        <v>0</v>
      </c>
      <c r="I21" s="68">
        <f t="shared" si="0"/>
        <v>0</v>
      </c>
      <c r="J21" s="51"/>
      <c r="K21" s="61"/>
      <c r="L21" s="62"/>
      <c r="M21" s="62"/>
    </row>
    <row r="22" spans="2:15" ht="17.25" outlineLevel="1" thickBot="1">
      <c r="B22" s="103" t="s">
        <v>48</v>
      </c>
      <c r="C22" s="66"/>
      <c r="D22" s="66"/>
      <c r="E22" s="66"/>
      <c r="F22" s="66"/>
      <c r="G22" s="66"/>
      <c r="H22" s="67">
        <f>SUM(C22:E22)</f>
        <v>0</v>
      </c>
      <c r="I22" s="68">
        <f t="shared" si="0"/>
        <v>0</v>
      </c>
      <c r="J22" s="51"/>
      <c r="K22" s="61"/>
      <c r="L22" s="62"/>
      <c r="M22" s="62"/>
      <c r="N22" s="50"/>
      <c r="O22" s="50"/>
    </row>
    <row r="23" spans="2:15" ht="33.75" outlineLevel="1" thickBot="1">
      <c r="B23" s="103" t="s">
        <v>59</v>
      </c>
      <c r="C23" s="66"/>
      <c r="D23" s="66"/>
      <c r="E23" s="66"/>
      <c r="F23" s="66"/>
      <c r="G23" s="66"/>
      <c r="H23" s="67">
        <f>SUM(C23:E23)</f>
        <v>0</v>
      </c>
      <c r="I23" s="68">
        <f t="shared" si="0"/>
        <v>0</v>
      </c>
      <c r="J23" s="51"/>
      <c r="K23" s="61"/>
      <c r="L23" s="62"/>
      <c r="M23" s="62"/>
      <c r="N23" s="50"/>
      <c r="O23" s="50"/>
    </row>
    <row r="24" spans="1:13" s="50" customFormat="1" ht="33.75" outlineLevel="1" thickBot="1">
      <c r="A24" s="61"/>
      <c r="B24" s="103" t="s">
        <v>60</v>
      </c>
      <c r="C24" s="66"/>
      <c r="D24" s="66"/>
      <c r="E24" s="66"/>
      <c r="F24" s="66"/>
      <c r="G24" s="66"/>
      <c r="H24" s="67">
        <f>SUM(C24:E24)</f>
        <v>0</v>
      </c>
      <c r="I24" s="68">
        <f t="shared" si="0"/>
        <v>0</v>
      </c>
      <c r="J24" s="51"/>
      <c r="K24" s="61"/>
      <c r="L24" s="62"/>
      <c r="M24" s="62"/>
    </row>
    <row r="25" spans="2:13" ht="16.5" outlineLevel="1" thickBot="1">
      <c r="B25" s="72" t="s">
        <v>18</v>
      </c>
      <c r="C25" s="66">
        <f>SUM(C19:C24)</f>
        <v>0</v>
      </c>
      <c r="D25" s="66">
        <f>SUM(D19:D24)</f>
        <v>0</v>
      </c>
      <c r="E25" s="66">
        <f>SUM(E19:E24)</f>
        <v>0</v>
      </c>
      <c r="F25" s="66">
        <f>SUM(F19:F24)</f>
        <v>0</v>
      </c>
      <c r="G25" s="66">
        <f>SUM(G19:G24)</f>
        <v>0</v>
      </c>
      <c r="H25" s="66">
        <f>SUM(H19:H24)</f>
        <v>0</v>
      </c>
      <c r="I25" s="68">
        <f>AVERAGE(I19:I24)</f>
        <v>0</v>
      </c>
      <c r="J25" s="46"/>
      <c r="K25" s="61"/>
      <c r="L25" s="62"/>
      <c r="M25" s="62"/>
    </row>
    <row r="26" spans="1:13" s="65" customFormat="1" ht="19.5" thickBot="1">
      <c r="A26" s="87">
        <v>3</v>
      </c>
      <c r="B26" s="87" t="str">
        <f>INDEX(Sections,3)</f>
        <v>Sales Activities</v>
      </c>
      <c r="C26" s="93"/>
      <c r="D26" s="93"/>
      <c r="E26" s="93"/>
      <c r="F26" s="93"/>
      <c r="G26" s="93"/>
      <c r="H26" s="93"/>
      <c r="I26" s="94"/>
      <c r="J26" s="70"/>
      <c r="K26" s="61"/>
      <c r="L26" s="62"/>
      <c r="M26" s="62"/>
    </row>
    <row r="27" spans="1:13" s="50" customFormat="1" ht="17.25" outlineLevel="1" thickBot="1">
      <c r="A27" s="61"/>
      <c r="B27" s="103" t="s">
        <v>86</v>
      </c>
      <c r="C27" s="66"/>
      <c r="D27" s="66"/>
      <c r="E27" s="66"/>
      <c r="F27" s="66"/>
      <c r="G27" s="66"/>
      <c r="H27" s="67">
        <f>SUM(C27:E27)</f>
        <v>0</v>
      </c>
      <c r="I27" s="68">
        <f>H27/Participants</f>
        <v>0</v>
      </c>
      <c r="J27" s="51"/>
      <c r="K27" s="61"/>
      <c r="L27" s="62"/>
      <c r="M27" s="62"/>
    </row>
    <row r="28" spans="1:13" s="50" customFormat="1" ht="17.25" outlineLevel="1" thickBot="1">
      <c r="A28" s="61"/>
      <c r="B28" s="103" t="s">
        <v>87</v>
      </c>
      <c r="C28" s="66"/>
      <c r="D28" s="66"/>
      <c r="E28" s="66"/>
      <c r="F28" s="66"/>
      <c r="G28" s="66"/>
      <c r="H28" s="67">
        <f>SUM(C28:G28)</f>
        <v>0</v>
      </c>
      <c r="I28" s="68">
        <f>H28/Participants</f>
        <v>0</v>
      </c>
      <c r="J28" s="51"/>
      <c r="K28" s="61"/>
      <c r="L28" s="62"/>
      <c r="M28" s="62"/>
    </row>
    <row r="29" spans="2:13" ht="17.25" outlineLevel="1" thickBot="1">
      <c r="B29" s="103" t="s">
        <v>88</v>
      </c>
      <c r="C29" s="66"/>
      <c r="D29" s="66"/>
      <c r="E29" s="66"/>
      <c r="F29" s="66"/>
      <c r="G29" s="66"/>
      <c r="H29" s="67">
        <f>SUM(C29:E29)</f>
        <v>0</v>
      </c>
      <c r="I29" s="68">
        <f>H29/Participants</f>
        <v>0</v>
      </c>
      <c r="J29" s="46"/>
      <c r="K29" s="61"/>
      <c r="L29" s="62"/>
      <c r="M29" s="62"/>
    </row>
    <row r="30" spans="2:13" ht="33.75" outlineLevel="1" thickBot="1">
      <c r="B30" s="103" t="s">
        <v>95</v>
      </c>
      <c r="C30" s="66"/>
      <c r="D30" s="66"/>
      <c r="E30" s="66"/>
      <c r="F30" s="66"/>
      <c r="G30" s="66"/>
      <c r="H30" s="67">
        <f>SUM(C30:E30)</f>
        <v>0</v>
      </c>
      <c r="I30" s="68">
        <f>H30/Participants</f>
        <v>0</v>
      </c>
      <c r="J30" s="46"/>
      <c r="K30" s="61"/>
      <c r="L30" s="62"/>
      <c r="M30" s="62"/>
    </row>
    <row r="31" spans="1:13" s="50" customFormat="1" ht="17.25" outlineLevel="1" thickBot="1">
      <c r="A31" s="61"/>
      <c r="B31" s="103" t="s">
        <v>89</v>
      </c>
      <c r="C31" s="66"/>
      <c r="D31" s="66"/>
      <c r="E31" s="66"/>
      <c r="F31" s="66"/>
      <c r="G31" s="66"/>
      <c r="H31" s="67">
        <f>SUM(C31:E31)</f>
        <v>0</v>
      </c>
      <c r="I31" s="68">
        <f>H31/Participants</f>
        <v>0</v>
      </c>
      <c r="J31" s="51"/>
      <c r="K31" s="61"/>
      <c r="L31" s="62"/>
      <c r="M31" s="62"/>
    </row>
    <row r="32" spans="1:13" s="50" customFormat="1" ht="16.5" outlineLevel="1" thickBot="1">
      <c r="A32" s="61"/>
      <c r="B32" s="72" t="s">
        <v>18</v>
      </c>
      <c r="C32" s="66">
        <f>SUM(C27:C31)</f>
        <v>0</v>
      </c>
      <c r="D32" s="66">
        <f>SUM(D27:D31)</f>
        <v>0</v>
      </c>
      <c r="E32" s="66">
        <f>SUM(E27:E31)</f>
        <v>0</v>
      </c>
      <c r="F32" s="66">
        <f>SUM(F27:F31)</f>
        <v>0</v>
      </c>
      <c r="G32" s="66">
        <f>SUM(G27:G31)</f>
        <v>0</v>
      </c>
      <c r="H32" s="66">
        <f>SUM(H27:H31)</f>
        <v>0</v>
      </c>
      <c r="I32" s="68">
        <f>AVERAGE(I27:I31)</f>
        <v>0</v>
      </c>
      <c r="J32" s="51"/>
      <c r="K32" s="61"/>
      <c r="L32" s="62"/>
      <c r="M32" s="62"/>
    </row>
    <row r="33" spans="1:13" s="65" customFormat="1" ht="19.5" thickBot="1">
      <c r="A33" s="87">
        <v>4</v>
      </c>
      <c r="B33" s="87" t="str">
        <f>INDEX(Sections,4)</f>
        <v>Marketing Activities</v>
      </c>
      <c r="C33" s="93"/>
      <c r="D33" s="93"/>
      <c r="E33" s="93"/>
      <c r="F33" s="93"/>
      <c r="G33" s="93"/>
      <c r="H33" s="93"/>
      <c r="I33" s="94"/>
      <c r="J33" s="70"/>
      <c r="K33" s="61"/>
      <c r="L33" s="62"/>
      <c r="M33" s="62"/>
    </row>
    <row r="34" spans="1:13" s="50" customFormat="1" ht="33.75" outlineLevel="1" thickBot="1">
      <c r="A34" s="61"/>
      <c r="B34" s="103" t="s">
        <v>90</v>
      </c>
      <c r="C34" s="66"/>
      <c r="D34" s="66"/>
      <c r="E34" s="66"/>
      <c r="F34" s="66"/>
      <c r="G34" s="66"/>
      <c r="H34" s="67">
        <f>SUM(C34:E34)</f>
        <v>0</v>
      </c>
      <c r="I34" s="68">
        <f>H34/Participants</f>
        <v>0</v>
      </c>
      <c r="J34" s="51"/>
      <c r="K34" s="61"/>
      <c r="L34" s="62"/>
      <c r="M34" s="62"/>
    </row>
    <row r="35" spans="1:13" s="50" customFormat="1" ht="17.25" outlineLevel="1" thickBot="1">
      <c r="A35" s="61"/>
      <c r="B35" s="103" t="s">
        <v>91</v>
      </c>
      <c r="C35" s="66"/>
      <c r="D35" s="66"/>
      <c r="E35" s="66"/>
      <c r="F35" s="66"/>
      <c r="G35" s="66"/>
      <c r="H35" s="67">
        <f>SUM(C35:G35)</f>
        <v>0</v>
      </c>
      <c r="I35" s="68">
        <f>H35/Participants</f>
        <v>0</v>
      </c>
      <c r="J35" s="51"/>
      <c r="K35" s="61"/>
      <c r="L35" s="62"/>
      <c r="M35" s="62"/>
    </row>
    <row r="36" spans="2:13" ht="33.75" outlineLevel="1" thickBot="1">
      <c r="B36" s="103" t="s">
        <v>92</v>
      </c>
      <c r="C36" s="66"/>
      <c r="D36" s="66"/>
      <c r="E36" s="66"/>
      <c r="F36" s="66"/>
      <c r="G36" s="66"/>
      <c r="H36" s="67">
        <f>SUM(C36:E36)</f>
        <v>0</v>
      </c>
      <c r="I36" s="68">
        <f>H36/Participants</f>
        <v>0</v>
      </c>
      <c r="J36" s="46"/>
      <c r="K36" s="61"/>
      <c r="L36" s="62"/>
      <c r="M36" s="62"/>
    </row>
    <row r="37" spans="2:13" ht="33.75" outlineLevel="1" thickBot="1">
      <c r="B37" s="103" t="s">
        <v>93</v>
      </c>
      <c r="C37" s="66"/>
      <c r="D37" s="66"/>
      <c r="E37" s="66"/>
      <c r="F37" s="66"/>
      <c r="G37" s="66"/>
      <c r="H37" s="67">
        <f>SUM(C37:E37)</f>
        <v>0</v>
      </c>
      <c r="I37" s="68">
        <f>H37/Participants</f>
        <v>0</v>
      </c>
      <c r="J37" s="46"/>
      <c r="K37" s="61"/>
      <c r="L37" s="62"/>
      <c r="M37" s="62"/>
    </row>
    <row r="38" spans="1:13" s="50" customFormat="1" ht="33.75" outlineLevel="1" thickBot="1">
      <c r="A38" s="61"/>
      <c r="B38" s="103" t="s">
        <v>94</v>
      </c>
      <c r="C38" s="66"/>
      <c r="D38" s="66"/>
      <c r="E38" s="66"/>
      <c r="F38" s="66"/>
      <c r="G38" s="66"/>
      <c r="H38" s="67">
        <f>SUM(C38:E38)</f>
        <v>0</v>
      </c>
      <c r="I38" s="68">
        <f>H38/Participants</f>
        <v>0</v>
      </c>
      <c r="J38" s="51"/>
      <c r="K38" s="61"/>
      <c r="L38" s="62"/>
      <c r="M38" s="62"/>
    </row>
    <row r="39" spans="1:13" s="50" customFormat="1" ht="16.5" outlineLevel="1" thickBot="1">
      <c r="A39" s="61"/>
      <c r="B39" s="72" t="s">
        <v>18</v>
      </c>
      <c r="C39" s="66">
        <f>SUM(C34:C38)</f>
        <v>0</v>
      </c>
      <c r="D39" s="66">
        <f>SUM(D34:D38)</f>
        <v>0</v>
      </c>
      <c r="E39" s="66">
        <f>SUM(E34:E38)</f>
        <v>0</v>
      </c>
      <c r="F39" s="66">
        <f>SUM(F34:F38)</f>
        <v>0</v>
      </c>
      <c r="G39" s="66">
        <f>SUM(G34:G38)</f>
        <v>0</v>
      </c>
      <c r="H39" s="66">
        <f>SUM(H34:H38)</f>
        <v>0</v>
      </c>
      <c r="I39" s="68">
        <f>AVERAGE(I34:I38)</f>
        <v>0</v>
      </c>
      <c r="J39" s="51"/>
      <c r="K39" s="61"/>
      <c r="L39" s="62"/>
      <c r="M39" s="62"/>
    </row>
    <row r="40" spans="1:13" s="65" customFormat="1" ht="19.5" thickBot="1">
      <c r="A40" s="87">
        <v>5</v>
      </c>
      <c r="B40" s="87" t="str">
        <f>INDEX(Sections,5)</f>
        <v>Operational Activities</v>
      </c>
      <c r="C40" s="93"/>
      <c r="D40" s="93"/>
      <c r="E40" s="93"/>
      <c r="F40" s="93"/>
      <c r="G40" s="93"/>
      <c r="H40" s="93"/>
      <c r="I40" s="94"/>
      <c r="J40" s="70"/>
      <c r="K40" s="61"/>
      <c r="L40" s="62"/>
      <c r="M40" s="62"/>
    </row>
    <row r="41" spans="1:13" s="50" customFormat="1" ht="33.75" outlineLevel="1" thickBot="1">
      <c r="A41" s="95"/>
      <c r="B41" s="103" t="s">
        <v>81</v>
      </c>
      <c r="C41" s="66"/>
      <c r="D41" s="66"/>
      <c r="E41" s="66"/>
      <c r="F41" s="66"/>
      <c r="G41" s="66"/>
      <c r="H41" s="67">
        <f>SUM(C41:E41)</f>
        <v>0</v>
      </c>
      <c r="I41" s="68">
        <f>H41/Participants</f>
        <v>0</v>
      </c>
      <c r="J41" s="51"/>
      <c r="K41" s="61"/>
      <c r="L41" s="62"/>
      <c r="M41" s="62"/>
    </row>
    <row r="42" spans="1:13" s="50" customFormat="1" ht="33.75" outlineLevel="1" thickBot="1">
      <c r="A42" s="95"/>
      <c r="B42" s="103" t="s">
        <v>82</v>
      </c>
      <c r="C42" s="66"/>
      <c r="D42" s="66"/>
      <c r="E42" s="66"/>
      <c r="F42" s="66"/>
      <c r="G42" s="66"/>
      <c r="H42" s="67">
        <f>SUM(C42:G42)</f>
        <v>0</v>
      </c>
      <c r="I42" s="68">
        <f>H42/Participants</f>
        <v>0</v>
      </c>
      <c r="J42" s="51"/>
      <c r="K42" s="61"/>
      <c r="L42" s="62"/>
      <c r="M42" s="62"/>
    </row>
    <row r="43" spans="1:13" ht="33.75" outlineLevel="1" thickBot="1">
      <c r="A43" s="95"/>
      <c r="B43" s="103" t="s">
        <v>83</v>
      </c>
      <c r="C43" s="66"/>
      <c r="D43" s="66"/>
      <c r="E43" s="66"/>
      <c r="F43" s="66"/>
      <c r="G43" s="66"/>
      <c r="H43" s="67">
        <f>SUM(C43:E43)</f>
        <v>0</v>
      </c>
      <c r="I43" s="68">
        <f>H43/Participants</f>
        <v>0</v>
      </c>
      <c r="J43" s="51"/>
      <c r="K43" s="61"/>
      <c r="L43" s="62"/>
      <c r="M43" s="62"/>
    </row>
    <row r="44" spans="1:13" ht="33.75" outlineLevel="1" thickBot="1">
      <c r="A44" s="95"/>
      <c r="B44" s="103" t="s">
        <v>85</v>
      </c>
      <c r="C44" s="66"/>
      <c r="D44" s="66"/>
      <c r="E44" s="66"/>
      <c r="F44" s="66"/>
      <c r="G44" s="66"/>
      <c r="H44" s="67">
        <f>SUM(C44:E44)</f>
        <v>0</v>
      </c>
      <c r="I44" s="68">
        <f>H44/Participants</f>
        <v>0</v>
      </c>
      <c r="J44" s="51"/>
      <c r="K44" s="61"/>
      <c r="L44" s="62"/>
      <c r="M44" s="62"/>
    </row>
    <row r="45" spans="1:13" s="50" customFormat="1" ht="33.75" outlineLevel="1" thickBot="1">
      <c r="A45" s="95"/>
      <c r="B45" s="103" t="s">
        <v>84</v>
      </c>
      <c r="C45" s="66"/>
      <c r="D45" s="66"/>
      <c r="E45" s="66"/>
      <c r="F45" s="66"/>
      <c r="G45" s="66"/>
      <c r="H45" s="67">
        <f>SUM(C45:E45)</f>
        <v>0</v>
      </c>
      <c r="I45" s="68">
        <f>H45/Participants</f>
        <v>0</v>
      </c>
      <c r="J45" s="51"/>
      <c r="K45" s="61"/>
      <c r="L45" s="62"/>
      <c r="M45" s="62"/>
    </row>
    <row r="46" spans="1:13" s="50" customFormat="1" ht="16.5" outlineLevel="1" thickBot="1">
      <c r="A46" s="95"/>
      <c r="B46" s="72" t="s">
        <v>18</v>
      </c>
      <c r="C46" s="66">
        <f>SUM(C41:C45)</f>
        <v>0</v>
      </c>
      <c r="D46" s="66">
        <f>SUM(D41:D45)</f>
        <v>0</v>
      </c>
      <c r="E46" s="66">
        <f>SUM(E41:E45)</f>
        <v>0</v>
      </c>
      <c r="F46" s="66">
        <f>SUM(F41:F45)</f>
        <v>0</v>
      </c>
      <c r="G46" s="66">
        <f>SUM(G41:G45)</f>
        <v>0</v>
      </c>
      <c r="H46" s="66">
        <f>SUM(H41:H45)</f>
        <v>0</v>
      </c>
      <c r="I46" s="68">
        <f>AVERAGE(I41:I45)</f>
        <v>0</v>
      </c>
      <c r="J46" s="51"/>
      <c r="K46" s="61"/>
      <c r="L46" s="62"/>
      <c r="M46" s="62"/>
    </row>
    <row r="47" spans="1:13" s="65" customFormat="1" ht="19.5" thickBot="1">
      <c r="A47" s="87">
        <v>6</v>
      </c>
      <c r="B47" s="87" t="str">
        <f>INDEX(Sections,6)</f>
        <v>Client Portfolio Management</v>
      </c>
      <c r="C47" s="93"/>
      <c r="D47" s="93"/>
      <c r="E47" s="93"/>
      <c r="F47" s="93"/>
      <c r="G47" s="93"/>
      <c r="H47" s="93"/>
      <c r="I47" s="94"/>
      <c r="J47" s="70"/>
      <c r="K47" s="61"/>
      <c r="L47" s="62"/>
      <c r="M47" s="62"/>
    </row>
    <row r="48" spans="1:13" s="50" customFormat="1" ht="17.25" outlineLevel="1" thickBot="1">
      <c r="A48" s="61"/>
      <c r="B48" s="103" t="s">
        <v>122</v>
      </c>
      <c r="C48" s="66"/>
      <c r="D48" s="66"/>
      <c r="E48" s="66"/>
      <c r="F48" s="66"/>
      <c r="G48" s="66"/>
      <c r="H48" s="67">
        <f>SUM(C48:E48)</f>
        <v>0</v>
      </c>
      <c r="I48" s="68">
        <f>H48/Participants</f>
        <v>0</v>
      </c>
      <c r="J48" s="51"/>
      <c r="K48" s="61"/>
      <c r="L48" s="62"/>
      <c r="M48" s="62"/>
    </row>
    <row r="49" spans="1:13" s="50" customFormat="1" ht="33.75" outlineLevel="1" thickBot="1">
      <c r="A49" s="61"/>
      <c r="B49" s="103" t="s">
        <v>64</v>
      </c>
      <c r="C49" s="66"/>
      <c r="D49" s="66"/>
      <c r="E49" s="66"/>
      <c r="F49" s="66"/>
      <c r="G49" s="66"/>
      <c r="H49" s="67">
        <f>SUM(C49:G49)</f>
        <v>0</v>
      </c>
      <c r="I49" s="68">
        <f>H49/Participants</f>
        <v>0</v>
      </c>
      <c r="J49" s="51"/>
      <c r="K49" s="61"/>
      <c r="L49" s="62"/>
      <c r="M49" s="62"/>
    </row>
    <row r="50" spans="2:13" ht="33.75" outlineLevel="1" thickBot="1">
      <c r="B50" s="103" t="s">
        <v>63</v>
      </c>
      <c r="C50" s="66"/>
      <c r="D50" s="66"/>
      <c r="E50" s="66"/>
      <c r="F50" s="66"/>
      <c r="G50" s="66"/>
      <c r="H50" s="67">
        <f>SUM(C50:E50)</f>
        <v>0</v>
      </c>
      <c r="I50" s="68">
        <f>H50/Participants</f>
        <v>0</v>
      </c>
      <c r="J50" s="51"/>
      <c r="K50" s="61"/>
      <c r="L50" s="62"/>
      <c r="M50" s="62"/>
    </row>
    <row r="51" spans="1:13" s="50" customFormat="1" ht="17.25" outlineLevel="1" thickBot="1">
      <c r="A51" s="61"/>
      <c r="B51" s="103" t="s">
        <v>62</v>
      </c>
      <c r="C51" s="66"/>
      <c r="D51" s="66"/>
      <c r="E51" s="66"/>
      <c r="F51" s="66"/>
      <c r="G51" s="66"/>
      <c r="H51" s="67">
        <f>SUM(C51:E51)</f>
        <v>0</v>
      </c>
      <c r="I51" s="68">
        <f>H51/Participants</f>
        <v>0</v>
      </c>
      <c r="J51" s="51"/>
      <c r="K51" s="61"/>
      <c r="L51" s="62"/>
      <c r="M51" s="62"/>
    </row>
    <row r="52" spans="1:13" s="50" customFormat="1" ht="33.75" outlineLevel="1" thickBot="1">
      <c r="A52" s="61"/>
      <c r="B52" s="103" t="s">
        <v>61</v>
      </c>
      <c r="C52" s="66"/>
      <c r="D52" s="66"/>
      <c r="E52" s="66"/>
      <c r="F52" s="66"/>
      <c r="G52" s="66"/>
      <c r="H52" s="67">
        <f>SUM(C52:E52)</f>
        <v>0</v>
      </c>
      <c r="I52" s="68">
        <f>H52/Participants</f>
        <v>0</v>
      </c>
      <c r="J52" s="51"/>
      <c r="K52" s="61"/>
      <c r="L52" s="62"/>
      <c r="M52" s="62"/>
    </row>
    <row r="53" spans="1:13" s="50" customFormat="1" ht="16.5" outlineLevel="1" thickBot="1">
      <c r="A53" s="61"/>
      <c r="B53" s="72" t="s">
        <v>18</v>
      </c>
      <c r="C53" s="66">
        <f>SUM(C48:C52)</f>
        <v>0</v>
      </c>
      <c r="D53" s="66">
        <f>SUM(D48:D52)</f>
        <v>0</v>
      </c>
      <c r="E53" s="66">
        <f>SUM(E48:E52)</f>
        <v>0</v>
      </c>
      <c r="F53" s="66">
        <f>SUM(F48:F52)</f>
        <v>0</v>
      </c>
      <c r="G53" s="66">
        <f>SUM(G48:G52)</f>
        <v>0</v>
      </c>
      <c r="H53" s="66">
        <f>SUM(H48:H52)</f>
        <v>0</v>
      </c>
      <c r="I53" s="68">
        <f>AVERAGE(I48:I52)</f>
        <v>0</v>
      </c>
      <c r="J53" s="51"/>
      <c r="K53" s="61"/>
      <c r="L53" s="62"/>
      <c r="M53" s="62"/>
    </row>
    <row r="54" spans="1:13" s="65" customFormat="1" ht="19.5" thickBot="1">
      <c r="A54" s="87">
        <v>7</v>
      </c>
      <c r="B54" s="87" t="str">
        <f>INDEX(Sections,7)</f>
        <v>Contracts</v>
      </c>
      <c r="C54" s="93"/>
      <c r="D54" s="93"/>
      <c r="E54" s="93"/>
      <c r="F54" s="93"/>
      <c r="G54" s="93"/>
      <c r="H54" s="93"/>
      <c r="I54" s="94"/>
      <c r="J54" s="70"/>
      <c r="K54" s="61"/>
      <c r="L54" s="62"/>
      <c r="M54" s="62"/>
    </row>
    <row r="55" spans="1:13" s="50" customFormat="1" ht="23.25" customHeight="1" outlineLevel="1" thickBot="1">
      <c r="A55" s="61"/>
      <c r="B55" s="103" t="s">
        <v>98</v>
      </c>
      <c r="C55" s="66"/>
      <c r="D55" s="66"/>
      <c r="E55" s="66"/>
      <c r="F55" s="66"/>
      <c r="G55" s="66"/>
      <c r="H55" s="67">
        <f>SUM(C55:E55)</f>
        <v>0</v>
      </c>
      <c r="I55" s="68">
        <f>H55/Participants</f>
        <v>0</v>
      </c>
      <c r="J55" s="51"/>
      <c r="K55" s="61"/>
      <c r="L55" s="62"/>
      <c r="M55" s="62"/>
    </row>
    <row r="56" spans="1:13" s="50" customFormat="1" ht="17.25" outlineLevel="1" thickBot="1">
      <c r="A56" s="61"/>
      <c r="B56" s="103" t="s">
        <v>97</v>
      </c>
      <c r="C56" s="66"/>
      <c r="D56" s="66"/>
      <c r="E56" s="66"/>
      <c r="F56" s="66"/>
      <c r="G56" s="66"/>
      <c r="H56" s="67">
        <f>SUM(C56:G56)</f>
        <v>0</v>
      </c>
      <c r="I56" s="68">
        <f>H56/Participants</f>
        <v>0</v>
      </c>
      <c r="J56" s="51"/>
      <c r="K56" s="61"/>
      <c r="L56" s="62"/>
      <c r="M56" s="62"/>
    </row>
    <row r="57" spans="2:13" ht="33.75" outlineLevel="1" thickBot="1">
      <c r="B57" s="103" t="s">
        <v>99</v>
      </c>
      <c r="C57" s="66"/>
      <c r="D57" s="66"/>
      <c r="E57" s="66"/>
      <c r="F57" s="66"/>
      <c r="G57" s="66"/>
      <c r="H57" s="67">
        <f>SUM(C57:E57)</f>
        <v>0</v>
      </c>
      <c r="I57" s="68">
        <f>H57/Participants</f>
        <v>0</v>
      </c>
      <c r="J57" s="51"/>
      <c r="K57" s="61"/>
      <c r="L57" s="62"/>
      <c r="M57" s="62"/>
    </row>
    <row r="58" spans="2:13" ht="33.75" outlineLevel="1" thickBot="1">
      <c r="B58" s="103" t="s">
        <v>100</v>
      </c>
      <c r="C58" s="66"/>
      <c r="D58" s="66"/>
      <c r="E58" s="66"/>
      <c r="F58" s="66"/>
      <c r="G58" s="66"/>
      <c r="H58" s="67">
        <f>SUM(C58:E58)</f>
        <v>0</v>
      </c>
      <c r="I58" s="68">
        <f>H58/Participants</f>
        <v>0</v>
      </c>
      <c r="J58" s="51"/>
      <c r="K58" s="61"/>
      <c r="L58" s="62"/>
      <c r="M58" s="62"/>
    </row>
    <row r="59" spans="1:13" s="50" customFormat="1" ht="33.75" outlineLevel="1" thickBot="1">
      <c r="A59" s="61"/>
      <c r="B59" s="103" t="s">
        <v>101</v>
      </c>
      <c r="C59" s="66"/>
      <c r="D59" s="66"/>
      <c r="E59" s="66"/>
      <c r="F59" s="66"/>
      <c r="G59" s="66"/>
      <c r="H59" s="67">
        <f>SUM(C59:E59)</f>
        <v>0</v>
      </c>
      <c r="I59" s="68">
        <f>H59/Participants</f>
        <v>0</v>
      </c>
      <c r="J59" s="51"/>
      <c r="K59" s="61"/>
      <c r="L59" s="62"/>
      <c r="M59" s="62"/>
    </row>
    <row r="60" spans="1:13" s="50" customFormat="1" ht="16.5" outlineLevel="1" thickBot="1">
      <c r="A60" s="61"/>
      <c r="B60" s="72" t="s">
        <v>18</v>
      </c>
      <c r="C60" s="66">
        <f>SUM(C55:C59)</f>
        <v>0</v>
      </c>
      <c r="D60" s="66">
        <f>SUM(D55:D59)</f>
        <v>0</v>
      </c>
      <c r="E60" s="66">
        <f>SUM(E55:E59)</f>
        <v>0</v>
      </c>
      <c r="F60" s="66">
        <f>SUM(F55:F59)</f>
        <v>0</v>
      </c>
      <c r="G60" s="66">
        <f>SUM(G55:G59)</f>
        <v>0</v>
      </c>
      <c r="H60" s="66">
        <f>SUM(H55:H59)</f>
        <v>0</v>
      </c>
      <c r="I60" s="68">
        <f>AVERAGE(I55:I59)</f>
        <v>0</v>
      </c>
      <c r="J60" s="51"/>
      <c r="K60" s="61"/>
      <c r="L60" s="62"/>
      <c r="M60" s="62"/>
    </row>
    <row r="61" spans="1:13" s="65" customFormat="1" ht="19.5" thickBot="1">
      <c r="A61" s="87">
        <v>8</v>
      </c>
      <c r="B61" s="87" t="str">
        <f>INDEX(Sections,8)</f>
        <v>Technology Usage</v>
      </c>
      <c r="C61" s="93"/>
      <c r="D61" s="93"/>
      <c r="E61" s="93"/>
      <c r="F61" s="93"/>
      <c r="G61" s="93"/>
      <c r="H61" s="93"/>
      <c r="I61" s="94"/>
      <c r="J61" s="70"/>
      <c r="K61" s="61"/>
      <c r="L61" s="62"/>
      <c r="M61" s="62"/>
    </row>
    <row r="62" spans="1:13" s="50" customFormat="1" ht="33.75" outlineLevel="1" thickBot="1">
      <c r="A62" s="61"/>
      <c r="B62" s="103" t="s">
        <v>79</v>
      </c>
      <c r="C62" s="66"/>
      <c r="D62" s="66"/>
      <c r="E62" s="66"/>
      <c r="F62" s="66"/>
      <c r="G62" s="66"/>
      <c r="H62" s="67">
        <f>SUM(C62:E62)</f>
        <v>0</v>
      </c>
      <c r="I62" s="68">
        <f>H62/Participants</f>
        <v>0</v>
      </c>
      <c r="J62" s="51"/>
      <c r="K62" s="61"/>
      <c r="L62" s="62"/>
      <c r="M62" s="62"/>
    </row>
    <row r="63" spans="1:13" s="50" customFormat="1" ht="17.25" outlineLevel="1" thickBot="1">
      <c r="A63" s="61"/>
      <c r="B63" s="103" t="s">
        <v>80</v>
      </c>
      <c r="C63" s="66"/>
      <c r="D63" s="66"/>
      <c r="E63" s="66"/>
      <c r="F63" s="66"/>
      <c r="G63" s="66"/>
      <c r="H63" s="67">
        <f>SUM(C63:G63)</f>
        <v>0</v>
      </c>
      <c r="I63" s="68">
        <f>H63/Participants</f>
        <v>0</v>
      </c>
      <c r="J63" s="51"/>
      <c r="K63" s="61"/>
      <c r="L63" s="62"/>
      <c r="M63" s="62"/>
    </row>
    <row r="64" spans="2:13" ht="33.75" outlineLevel="1" thickBot="1">
      <c r="B64" s="103" t="s">
        <v>96</v>
      </c>
      <c r="C64" s="66"/>
      <c r="D64" s="66"/>
      <c r="E64" s="66"/>
      <c r="F64" s="66"/>
      <c r="G64" s="66"/>
      <c r="H64" s="67">
        <f>SUM(C64:E64)</f>
        <v>0</v>
      </c>
      <c r="I64" s="68">
        <f>H64/Participants</f>
        <v>0</v>
      </c>
      <c r="J64" s="51"/>
      <c r="K64" s="61"/>
      <c r="L64" s="62"/>
      <c r="M64" s="62"/>
    </row>
    <row r="65" spans="1:13" s="50" customFormat="1" ht="33.75" outlineLevel="1" thickBot="1">
      <c r="A65" s="61"/>
      <c r="B65" s="103" t="s">
        <v>102</v>
      </c>
      <c r="C65" s="66"/>
      <c r="D65" s="66"/>
      <c r="E65" s="66"/>
      <c r="F65" s="66"/>
      <c r="G65" s="66"/>
      <c r="H65" s="67">
        <f>SUM(C65:E65)</f>
        <v>0</v>
      </c>
      <c r="I65" s="68">
        <f>H65/Participants</f>
        <v>0</v>
      </c>
      <c r="J65" s="51"/>
      <c r="K65" s="61"/>
      <c r="L65" s="62"/>
      <c r="M65" s="62"/>
    </row>
    <row r="66" spans="1:13" s="50" customFormat="1" ht="16.5" outlineLevel="1" thickBot="1">
      <c r="A66" s="61"/>
      <c r="B66" s="72" t="s">
        <v>18</v>
      </c>
      <c r="C66" s="66">
        <f aca="true" t="shared" si="1" ref="C66:H66">SUM(C62:C65)</f>
        <v>0</v>
      </c>
      <c r="D66" s="66">
        <f t="shared" si="1"/>
        <v>0</v>
      </c>
      <c r="E66" s="66">
        <f t="shared" si="1"/>
        <v>0</v>
      </c>
      <c r="F66" s="66">
        <f t="shared" si="1"/>
        <v>0</v>
      </c>
      <c r="G66" s="66">
        <f t="shared" si="1"/>
        <v>0</v>
      </c>
      <c r="H66" s="66">
        <f t="shared" si="1"/>
        <v>0</v>
      </c>
      <c r="I66" s="68">
        <f>AVERAGE(I62:I65)</f>
        <v>0</v>
      </c>
      <c r="J66" s="51"/>
      <c r="K66" s="61"/>
      <c r="L66" s="62"/>
      <c r="M66" s="62"/>
    </row>
    <row r="67" spans="1:13" s="65" customFormat="1" ht="19.5" thickBot="1">
      <c r="A67" s="87">
        <v>9</v>
      </c>
      <c r="B67" s="87" t="str">
        <f>INDEX(Sections,9)</f>
        <v>Benchmarking</v>
      </c>
      <c r="C67" s="93"/>
      <c r="D67" s="93"/>
      <c r="E67" s="93"/>
      <c r="F67" s="93"/>
      <c r="G67" s="93"/>
      <c r="H67" s="93"/>
      <c r="I67" s="94"/>
      <c r="J67" s="70"/>
      <c r="K67" s="61"/>
      <c r="L67" s="62"/>
      <c r="M67" s="62"/>
    </row>
    <row r="68" spans="1:13" s="50" customFormat="1" ht="17.25" outlineLevel="1" thickBot="1">
      <c r="A68" s="61"/>
      <c r="B68" s="103" t="s">
        <v>66</v>
      </c>
      <c r="C68" s="66"/>
      <c r="D68" s="66"/>
      <c r="E68" s="66"/>
      <c r="F68" s="66"/>
      <c r="G68" s="66"/>
      <c r="H68" s="67">
        <f>SUM(C68:E68)</f>
        <v>0</v>
      </c>
      <c r="I68" s="68">
        <f>H68/Participants</f>
        <v>0</v>
      </c>
      <c r="J68" s="51"/>
      <c r="K68" s="61"/>
      <c r="L68" s="62"/>
      <c r="M68" s="62"/>
    </row>
    <row r="69" spans="1:13" s="50" customFormat="1" ht="21" customHeight="1" outlineLevel="1" thickBot="1">
      <c r="A69" s="61"/>
      <c r="B69" s="103" t="s">
        <v>67</v>
      </c>
      <c r="C69" s="66"/>
      <c r="D69" s="66"/>
      <c r="E69" s="66"/>
      <c r="F69" s="66"/>
      <c r="G69" s="66"/>
      <c r="H69" s="67">
        <f>SUM(C69:G69)</f>
        <v>0</v>
      </c>
      <c r="I69" s="68">
        <f>H69/Participants</f>
        <v>0</v>
      </c>
      <c r="J69" s="51"/>
      <c r="K69" s="61"/>
      <c r="L69" s="62"/>
      <c r="M69" s="62"/>
    </row>
    <row r="70" spans="2:13" ht="33.75" outlineLevel="1" thickBot="1">
      <c r="B70" s="103" t="s">
        <v>68</v>
      </c>
      <c r="C70" s="66"/>
      <c r="D70" s="66"/>
      <c r="E70" s="66"/>
      <c r="F70" s="66"/>
      <c r="G70" s="66"/>
      <c r="H70" s="67">
        <f>SUM(C70:E70)</f>
        <v>0</v>
      </c>
      <c r="I70" s="68">
        <f>H70/Participants</f>
        <v>0</v>
      </c>
      <c r="J70" s="51"/>
      <c r="K70" s="61"/>
      <c r="L70" s="62"/>
      <c r="M70" s="62"/>
    </row>
    <row r="71" spans="1:13" s="50" customFormat="1" ht="33.75" outlineLevel="1" thickBot="1">
      <c r="A71" s="61"/>
      <c r="B71" s="103" t="s">
        <v>69</v>
      </c>
      <c r="C71" s="66"/>
      <c r="D71" s="66"/>
      <c r="E71" s="66"/>
      <c r="F71" s="66"/>
      <c r="G71" s="66"/>
      <c r="H71" s="67">
        <f>SUM(C71:E71)</f>
        <v>0</v>
      </c>
      <c r="I71" s="68">
        <f>H71/Participants</f>
        <v>0</v>
      </c>
      <c r="J71" s="51"/>
      <c r="K71" s="61"/>
      <c r="L71" s="62"/>
      <c r="M71" s="62"/>
    </row>
    <row r="72" spans="1:13" s="50" customFormat="1" ht="16.5" outlineLevel="1" thickBot="1">
      <c r="A72" s="61"/>
      <c r="B72" s="72" t="s">
        <v>18</v>
      </c>
      <c r="C72" s="66">
        <f aca="true" t="shared" si="2" ref="C72:H72">SUM(C68:C71)</f>
        <v>0</v>
      </c>
      <c r="D72" s="66">
        <f t="shared" si="2"/>
        <v>0</v>
      </c>
      <c r="E72" s="66">
        <f t="shared" si="2"/>
        <v>0</v>
      </c>
      <c r="F72" s="66">
        <f t="shared" si="2"/>
        <v>0</v>
      </c>
      <c r="G72" s="66">
        <f t="shared" si="2"/>
        <v>0</v>
      </c>
      <c r="H72" s="66">
        <f t="shared" si="2"/>
        <v>0</v>
      </c>
      <c r="I72" s="68">
        <f>AVERAGE(I68:I71)</f>
        <v>0</v>
      </c>
      <c r="J72" s="51"/>
      <c r="K72" s="61"/>
      <c r="L72" s="62"/>
      <c r="M72" s="62"/>
    </row>
    <row r="73" spans="1:13" s="65" customFormat="1" ht="19.5" thickBot="1">
      <c r="A73" s="87">
        <v>10</v>
      </c>
      <c r="B73" s="87" t="str">
        <f>INDEX(Sections,10)</f>
        <v>Forecasting/Planning</v>
      </c>
      <c r="C73" s="93"/>
      <c r="D73" s="93"/>
      <c r="E73" s="93"/>
      <c r="F73" s="93"/>
      <c r="G73" s="93"/>
      <c r="H73" s="93"/>
      <c r="I73" s="94"/>
      <c r="J73" s="70"/>
      <c r="K73" s="61"/>
      <c r="L73" s="62"/>
      <c r="M73" s="62"/>
    </row>
    <row r="74" spans="1:13" s="50" customFormat="1" ht="33.75" outlineLevel="1" thickBot="1">
      <c r="A74" s="61"/>
      <c r="B74" s="103" t="s">
        <v>103</v>
      </c>
      <c r="C74" s="66"/>
      <c r="D74" s="66"/>
      <c r="E74" s="66"/>
      <c r="F74" s="66"/>
      <c r="G74" s="66"/>
      <c r="H74" s="67">
        <f>SUM(C74:E74)</f>
        <v>0</v>
      </c>
      <c r="I74" s="68">
        <f>H74/Participants</f>
        <v>0</v>
      </c>
      <c r="J74" s="51"/>
      <c r="K74" s="61"/>
      <c r="L74" s="62"/>
      <c r="M74" s="62"/>
    </row>
    <row r="75" spans="1:13" s="50" customFormat="1" ht="33.75" outlineLevel="1" thickBot="1">
      <c r="A75" s="61"/>
      <c r="B75" s="103" t="s">
        <v>104</v>
      </c>
      <c r="C75" s="66"/>
      <c r="D75" s="66"/>
      <c r="E75" s="66"/>
      <c r="F75" s="66"/>
      <c r="G75" s="66"/>
      <c r="H75" s="67">
        <f>SUM(C75:G75)</f>
        <v>0</v>
      </c>
      <c r="I75" s="68">
        <f>H75/Participants</f>
        <v>0</v>
      </c>
      <c r="J75" s="51"/>
      <c r="K75" s="61"/>
      <c r="L75" s="62"/>
      <c r="M75" s="62"/>
    </row>
    <row r="76" spans="1:13" s="50" customFormat="1" ht="33.75" outlineLevel="1" thickBot="1">
      <c r="A76" s="61"/>
      <c r="B76" s="103" t="s">
        <v>105</v>
      </c>
      <c r="C76" s="66"/>
      <c r="D76" s="66"/>
      <c r="E76" s="66"/>
      <c r="F76" s="66"/>
      <c r="G76" s="66"/>
      <c r="H76" s="67">
        <f>SUM(C76:E76)</f>
        <v>0</v>
      </c>
      <c r="I76" s="68">
        <f>H76/Participants</f>
        <v>0</v>
      </c>
      <c r="J76" s="51"/>
      <c r="K76" s="61"/>
      <c r="L76" s="62"/>
      <c r="M76" s="62"/>
    </row>
    <row r="77" spans="1:13" s="50" customFormat="1" ht="33.75" outlineLevel="1" thickBot="1">
      <c r="A77" s="61"/>
      <c r="B77" s="103" t="s">
        <v>106</v>
      </c>
      <c r="C77" s="66"/>
      <c r="D77" s="66"/>
      <c r="E77" s="66"/>
      <c r="F77" s="66"/>
      <c r="G77" s="66"/>
      <c r="H77" s="67">
        <f>SUM(C77:E77)</f>
        <v>0</v>
      </c>
      <c r="I77" s="68">
        <f>H77/Participants</f>
        <v>0</v>
      </c>
      <c r="J77" s="51"/>
      <c r="K77" s="61"/>
      <c r="L77" s="62"/>
      <c r="M77" s="62"/>
    </row>
    <row r="78" spans="1:13" s="50" customFormat="1" ht="16.5" outlineLevel="1" thickBot="1">
      <c r="A78" s="61"/>
      <c r="B78" s="72" t="s">
        <v>18</v>
      </c>
      <c r="C78" s="66">
        <f aca="true" t="shared" si="3" ref="C78:H78">SUM(C74:C77)</f>
        <v>0</v>
      </c>
      <c r="D78" s="66">
        <f t="shared" si="3"/>
        <v>0</v>
      </c>
      <c r="E78" s="66">
        <f t="shared" si="3"/>
        <v>0</v>
      </c>
      <c r="F78" s="66">
        <f t="shared" si="3"/>
        <v>0</v>
      </c>
      <c r="G78" s="66">
        <f t="shared" si="3"/>
        <v>0</v>
      </c>
      <c r="H78" s="66">
        <f t="shared" si="3"/>
        <v>0</v>
      </c>
      <c r="I78" s="68">
        <f>AVERAGE(I74:I77)</f>
        <v>0</v>
      </c>
      <c r="J78" s="51"/>
      <c r="K78" s="61"/>
      <c r="L78" s="62"/>
      <c r="M78" s="62"/>
    </row>
    <row r="79" spans="1:13" ht="19.5" thickBot="1">
      <c r="A79" s="87">
        <v>11</v>
      </c>
      <c r="B79" s="87" t="str">
        <f>INDEX(Sections,11)</f>
        <v>Service</v>
      </c>
      <c r="C79" s="93"/>
      <c r="D79" s="93"/>
      <c r="E79" s="93"/>
      <c r="F79" s="93"/>
      <c r="G79" s="93"/>
      <c r="H79" s="93"/>
      <c r="I79" s="94"/>
      <c r="J79" s="70"/>
      <c r="K79" s="61"/>
      <c r="L79" s="62"/>
      <c r="M79" s="62"/>
    </row>
    <row r="80" spans="1:13" s="50" customFormat="1" ht="17.25" outlineLevel="1" thickBot="1">
      <c r="A80" s="61"/>
      <c r="B80" s="103" t="s">
        <v>70</v>
      </c>
      <c r="C80" s="66"/>
      <c r="D80" s="66"/>
      <c r="E80" s="66"/>
      <c r="F80" s="66"/>
      <c r="G80" s="66"/>
      <c r="H80" s="67">
        <f>SUM(C80:E80)</f>
        <v>0</v>
      </c>
      <c r="I80" s="68">
        <f>H80/Participants</f>
        <v>0</v>
      </c>
      <c r="J80" s="51"/>
      <c r="K80" s="61"/>
      <c r="L80" s="62"/>
      <c r="M80" s="62"/>
    </row>
    <row r="81" spans="1:13" s="50" customFormat="1" ht="17.25" outlineLevel="1" thickBot="1">
      <c r="A81" s="61"/>
      <c r="B81" s="103" t="s">
        <v>71</v>
      </c>
      <c r="C81" s="66"/>
      <c r="D81" s="66"/>
      <c r="E81" s="66"/>
      <c r="F81" s="66"/>
      <c r="G81" s="66"/>
      <c r="H81" s="67">
        <f>SUM(C81:G81)</f>
        <v>0</v>
      </c>
      <c r="I81" s="68">
        <f>H81/Participants</f>
        <v>0</v>
      </c>
      <c r="J81" s="51"/>
      <c r="K81" s="61"/>
      <c r="L81" s="62"/>
      <c r="M81" s="62"/>
    </row>
    <row r="82" spans="2:13" ht="17.25" outlineLevel="1" thickBot="1">
      <c r="B82" s="103" t="s">
        <v>72</v>
      </c>
      <c r="C82" s="66"/>
      <c r="D82" s="66"/>
      <c r="E82" s="66"/>
      <c r="F82" s="66"/>
      <c r="G82" s="66"/>
      <c r="H82" s="67">
        <f>SUM(C82:E82)</f>
        <v>0</v>
      </c>
      <c r="I82" s="68">
        <f>H82/Participants</f>
        <v>0</v>
      </c>
      <c r="J82" s="51"/>
      <c r="K82" s="61"/>
      <c r="L82" s="62"/>
      <c r="M82" s="62"/>
    </row>
    <row r="83" spans="2:13" ht="33.75" outlineLevel="1" thickBot="1">
      <c r="B83" s="103" t="s">
        <v>74</v>
      </c>
      <c r="C83" s="66"/>
      <c r="D83" s="66"/>
      <c r="E83" s="66"/>
      <c r="F83" s="66"/>
      <c r="G83" s="66"/>
      <c r="H83" s="67">
        <f>SUM(C83:E83)</f>
        <v>0</v>
      </c>
      <c r="I83" s="68">
        <f>H83/Participants</f>
        <v>0</v>
      </c>
      <c r="J83" s="51"/>
      <c r="K83" s="61"/>
      <c r="L83" s="62"/>
      <c r="M83" s="62"/>
    </row>
    <row r="84" spans="1:13" s="50" customFormat="1" ht="33.75" outlineLevel="1" thickBot="1">
      <c r="A84" s="61"/>
      <c r="B84" s="103" t="s">
        <v>73</v>
      </c>
      <c r="C84" s="66"/>
      <c r="D84" s="66"/>
      <c r="E84" s="66"/>
      <c r="F84" s="66"/>
      <c r="G84" s="66"/>
      <c r="H84" s="67">
        <f>SUM(C84:E84)</f>
        <v>0</v>
      </c>
      <c r="I84" s="68">
        <f>H84/Participants</f>
        <v>0</v>
      </c>
      <c r="J84" s="51"/>
      <c r="K84" s="61"/>
      <c r="L84" s="62"/>
      <c r="M84" s="62"/>
    </row>
    <row r="85" spans="2:13" ht="16.5" outlineLevel="1" thickBot="1">
      <c r="B85" s="72" t="s">
        <v>18</v>
      </c>
      <c r="C85" s="66">
        <f>SUM(C80:C84)</f>
        <v>0</v>
      </c>
      <c r="D85" s="66">
        <f>SUM(D80:D84)</f>
        <v>0</v>
      </c>
      <c r="E85" s="66">
        <f>SUM(E80:E84)</f>
        <v>0</v>
      </c>
      <c r="F85" s="66">
        <f>SUM(F80:F84)</f>
        <v>0</v>
      </c>
      <c r="G85" s="66">
        <f>SUM(G80:G84)</f>
        <v>0</v>
      </c>
      <c r="H85" s="66">
        <f>SUM(H80:H84)</f>
        <v>0</v>
      </c>
      <c r="I85" s="68">
        <f>AVERAGE(I80:I84)</f>
        <v>0</v>
      </c>
      <c r="J85" s="51"/>
      <c r="K85" s="61"/>
      <c r="L85" s="62"/>
      <c r="M85" s="62"/>
    </row>
    <row r="86" spans="1:13" ht="19.5" thickBot="1">
      <c r="A86" s="87">
        <v>12</v>
      </c>
      <c r="B86" s="87" t="str">
        <f>INDEX(Sections,12)</f>
        <v>Staff Contributions</v>
      </c>
      <c r="C86" s="93"/>
      <c r="D86" s="93"/>
      <c r="E86" s="93"/>
      <c r="F86" s="93"/>
      <c r="G86" s="93"/>
      <c r="H86" s="93"/>
      <c r="I86" s="94"/>
      <c r="J86" s="70"/>
      <c r="K86" s="61"/>
      <c r="L86" s="62"/>
      <c r="M86" s="62"/>
    </row>
    <row r="87" spans="2:13" ht="33.75" outlineLevel="1" thickBot="1">
      <c r="B87" s="103" t="s">
        <v>107</v>
      </c>
      <c r="C87" s="66"/>
      <c r="D87" s="66"/>
      <c r="E87" s="66"/>
      <c r="F87" s="66"/>
      <c r="G87" s="66"/>
      <c r="H87" s="67">
        <f>SUM(C87:E87)</f>
        <v>0</v>
      </c>
      <c r="I87" s="68">
        <f>H87/Participants</f>
        <v>0</v>
      </c>
      <c r="J87" s="46"/>
      <c r="K87" s="61"/>
      <c r="L87" s="62"/>
      <c r="M87" s="62"/>
    </row>
    <row r="88" spans="2:13" ht="33.75" outlineLevel="1" thickBot="1">
      <c r="B88" s="103" t="s">
        <v>108</v>
      </c>
      <c r="C88" s="66"/>
      <c r="D88" s="66"/>
      <c r="E88" s="66"/>
      <c r="F88" s="66"/>
      <c r="G88" s="66"/>
      <c r="H88" s="67">
        <f>SUM(C88:G88)</f>
        <v>0</v>
      </c>
      <c r="I88" s="68">
        <f>H88/Participants</f>
        <v>0</v>
      </c>
      <c r="J88" s="46"/>
      <c r="K88" s="61"/>
      <c r="L88" s="62"/>
      <c r="M88" s="62"/>
    </row>
    <row r="89" spans="2:13" ht="33.75" outlineLevel="1" thickBot="1">
      <c r="B89" s="103" t="s">
        <v>109</v>
      </c>
      <c r="C89" s="66"/>
      <c r="D89" s="66"/>
      <c r="E89" s="66"/>
      <c r="F89" s="66"/>
      <c r="G89" s="66"/>
      <c r="H89" s="67">
        <f>SUM(C89:E89)</f>
        <v>0</v>
      </c>
      <c r="I89" s="68">
        <f>H89/Participants</f>
        <v>0</v>
      </c>
      <c r="J89" s="46"/>
      <c r="K89" s="61"/>
      <c r="L89" s="62"/>
      <c r="M89" s="62"/>
    </row>
    <row r="90" spans="2:13" ht="33.75" outlineLevel="1" thickBot="1">
      <c r="B90" s="103" t="s">
        <v>110</v>
      </c>
      <c r="C90" s="66"/>
      <c r="D90" s="66"/>
      <c r="E90" s="66"/>
      <c r="F90" s="66"/>
      <c r="G90" s="66"/>
      <c r="H90" s="67">
        <f>SUM(C90:E90)</f>
        <v>0</v>
      </c>
      <c r="I90" s="68">
        <f>H90/Participants</f>
        <v>0</v>
      </c>
      <c r="J90" s="46"/>
      <c r="K90" s="61"/>
      <c r="L90" s="62"/>
      <c r="M90" s="62"/>
    </row>
    <row r="91" spans="2:13" ht="17.25" outlineLevel="1" thickBot="1">
      <c r="B91" s="103" t="s">
        <v>111</v>
      </c>
      <c r="C91" s="66"/>
      <c r="D91" s="66"/>
      <c r="E91" s="66"/>
      <c r="F91" s="66"/>
      <c r="G91" s="66"/>
      <c r="H91" s="67">
        <f>SUM(C91:E91)</f>
        <v>0</v>
      </c>
      <c r="I91" s="68">
        <f>H91/Participants</f>
        <v>0</v>
      </c>
      <c r="J91" s="46"/>
      <c r="K91" s="61"/>
      <c r="L91" s="62"/>
      <c r="M91" s="62"/>
    </row>
    <row r="92" spans="2:13" ht="16.5" outlineLevel="1" thickBot="1">
      <c r="B92" s="72" t="s">
        <v>18</v>
      </c>
      <c r="C92" s="66">
        <f>SUM(C87:C91)</f>
        <v>0</v>
      </c>
      <c r="D92" s="66">
        <f>SUM(D87:D91)</f>
        <v>0</v>
      </c>
      <c r="E92" s="66">
        <f>SUM(E87:E91)</f>
        <v>0</v>
      </c>
      <c r="F92" s="66">
        <f>SUM(F87:F91)</f>
        <v>0</v>
      </c>
      <c r="G92" s="66">
        <f>SUM(G87:G91)</f>
        <v>0</v>
      </c>
      <c r="H92" s="66">
        <f>SUM(H87:H91)</f>
        <v>0</v>
      </c>
      <c r="I92" s="68">
        <f>AVERAGE(I87:I91)</f>
        <v>0</v>
      </c>
      <c r="J92" s="46"/>
      <c r="K92" s="61"/>
      <c r="L92" s="62"/>
      <c r="M92" s="62"/>
    </row>
    <row r="93" spans="1:13" ht="19.5" thickBot="1">
      <c r="A93" s="87">
        <v>13</v>
      </c>
      <c r="B93" s="87" t="str">
        <f>INDEX(Sections,13)</f>
        <v>Business Value</v>
      </c>
      <c r="C93" s="93"/>
      <c r="D93" s="93"/>
      <c r="E93" s="93"/>
      <c r="F93" s="93"/>
      <c r="G93" s="93"/>
      <c r="H93" s="93"/>
      <c r="I93" s="94"/>
      <c r="J93" s="70"/>
      <c r="K93" s="61"/>
      <c r="L93" s="62"/>
      <c r="M93" s="62"/>
    </row>
    <row r="94" spans="1:13" s="50" customFormat="1" ht="33.75" outlineLevel="1" thickBot="1">
      <c r="A94" s="61"/>
      <c r="B94" s="103" t="s">
        <v>75</v>
      </c>
      <c r="C94" s="66"/>
      <c r="D94" s="66"/>
      <c r="E94" s="66"/>
      <c r="F94" s="66"/>
      <c r="G94" s="66"/>
      <c r="H94" s="67">
        <f>SUM(C94:E94)</f>
        <v>0</v>
      </c>
      <c r="I94" s="68">
        <f>H94/Participants</f>
        <v>0</v>
      </c>
      <c r="J94" s="62" t="s">
        <v>4</v>
      </c>
      <c r="K94" s="61"/>
      <c r="L94" s="62"/>
      <c r="M94" s="62"/>
    </row>
    <row r="95" spans="1:13" s="50" customFormat="1" ht="17.25" outlineLevel="1" thickBot="1">
      <c r="A95" s="61"/>
      <c r="B95" s="103" t="s">
        <v>76</v>
      </c>
      <c r="C95" s="66"/>
      <c r="D95" s="66"/>
      <c r="E95" s="66"/>
      <c r="F95" s="66"/>
      <c r="G95" s="66"/>
      <c r="H95" s="67">
        <f>SUM(C95:G95)</f>
        <v>0</v>
      </c>
      <c r="I95" s="68">
        <f>H95/Participants</f>
        <v>0</v>
      </c>
      <c r="J95" s="62" t="s">
        <v>4</v>
      </c>
      <c r="K95" s="61"/>
      <c r="L95" s="62"/>
      <c r="M95" s="62"/>
    </row>
    <row r="96" spans="2:13" ht="33.75" outlineLevel="1" thickBot="1">
      <c r="B96" s="103" t="s">
        <v>77</v>
      </c>
      <c r="C96" s="66"/>
      <c r="D96" s="66"/>
      <c r="E96" s="66"/>
      <c r="F96" s="66"/>
      <c r="G96" s="66"/>
      <c r="H96" s="67">
        <f>SUM(C96:E96)</f>
        <v>0</v>
      </c>
      <c r="I96" s="68">
        <f>H96/Participants</f>
        <v>0</v>
      </c>
      <c r="J96" s="62" t="s">
        <v>4</v>
      </c>
      <c r="K96" s="61"/>
      <c r="L96" s="62"/>
      <c r="M96" s="62"/>
    </row>
    <row r="97" spans="2:13" ht="33.75" outlineLevel="1" thickBot="1">
      <c r="B97" s="103" t="s">
        <v>78</v>
      </c>
      <c r="C97" s="66"/>
      <c r="D97" s="66"/>
      <c r="E97" s="66"/>
      <c r="F97" s="66"/>
      <c r="G97" s="66"/>
      <c r="H97" s="67">
        <f>SUM(C97:E97)</f>
        <v>0</v>
      </c>
      <c r="I97" s="68">
        <f>H97/Participants</f>
        <v>0</v>
      </c>
      <c r="J97" s="62" t="s">
        <v>4</v>
      </c>
      <c r="K97" s="61"/>
      <c r="L97" s="62"/>
      <c r="M97" s="62"/>
    </row>
    <row r="98" spans="2:13" ht="16.5" outlineLevel="1" thickBot="1">
      <c r="B98" s="72" t="s">
        <v>18</v>
      </c>
      <c r="C98" s="66">
        <f aca="true" t="shared" si="4" ref="C98:H98">SUM(C94:C97)</f>
        <v>0</v>
      </c>
      <c r="D98" s="66">
        <f t="shared" si="4"/>
        <v>0</v>
      </c>
      <c r="E98" s="66">
        <f t="shared" si="4"/>
        <v>0</v>
      </c>
      <c r="F98" s="66">
        <f t="shared" si="4"/>
        <v>0</v>
      </c>
      <c r="G98" s="66">
        <f t="shared" si="4"/>
        <v>0</v>
      </c>
      <c r="H98" s="66">
        <f t="shared" si="4"/>
        <v>0</v>
      </c>
      <c r="I98" s="68">
        <f>AVERAGE(I94:I97)</f>
        <v>0</v>
      </c>
      <c r="J98" s="62"/>
      <c r="K98" s="61"/>
      <c r="L98" s="62"/>
      <c r="M98" s="62"/>
    </row>
    <row r="99" spans="1:13" s="46" customFormat="1" ht="16.5">
      <c r="A99" s="61"/>
      <c r="B99" s="52"/>
      <c r="C99" s="52"/>
      <c r="D99" s="52"/>
      <c r="E99" s="53"/>
      <c r="F99" s="53"/>
      <c r="G99" s="53"/>
      <c r="H99" s="52"/>
      <c r="I99" s="54"/>
      <c r="J99" s="52"/>
      <c r="L99" s="55"/>
      <c r="M99" s="55"/>
    </row>
    <row r="100" spans="2:7" ht="16.5">
      <c r="B100" s="49"/>
      <c r="C100" s="49"/>
      <c r="D100" s="49"/>
      <c r="E100" s="56"/>
      <c r="F100" s="56"/>
      <c r="G100" s="56"/>
    </row>
    <row r="101" spans="2:7" ht="16.5">
      <c r="B101" s="43"/>
      <c r="C101" s="49"/>
      <c r="D101" s="49"/>
      <c r="E101" s="56"/>
      <c r="F101" s="56"/>
      <c r="G101" s="56"/>
    </row>
    <row r="102" spans="2:7" ht="16.5">
      <c r="B102" s="43"/>
      <c r="C102" s="49"/>
      <c r="D102" s="49"/>
      <c r="E102" s="56"/>
      <c r="F102" s="56"/>
      <c r="G102" s="56"/>
    </row>
    <row r="103" spans="2:7" ht="16.5">
      <c r="B103" s="43"/>
      <c r="C103" s="49"/>
      <c r="D103" s="49"/>
      <c r="E103" s="56"/>
      <c r="F103" s="56"/>
      <c r="G103" s="56"/>
    </row>
    <row r="104" ht="16.5">
      <c r="B104" s="43"/>
    </row>
    <row r="105" ht="16.5">
      <c r="B105" s="61"/>
    </row>
    <row r="106" ht="16.5">
      <c r="B106" s="61"/>
    </row>
    <row r="107" ht="16.5">
      <c r="B107" s="61"/>
    </row>
    <row r="108" ht="16.5">
      <c r="B108" s="43"/>
    </row>
    <row r="109" ht="16.5">
      <c r="B109" s="43"/>
    </row>
    <row r="110" ht="16.5">
      <c r="B110" s="61"/>
    </row>
    <row r="111" ht="16.5">
      <c r="B111" s="43"/>
    </row>
    <row r="112" ht="16.5">
      <c r="B112" s="61"/>
    </row>
    <row r="113" ht="16.5">
      <c r="B113" s="43"/>
    </row>
  </sheetData>
  <sheetProtection/>
  <dataValidations count="3">
    <dataValidation type="list" allowBlank="1" prompt="Enter 1 if the practice is implemented/applicable, 0 otherwise." error="Enter 1 if the practice is implemented/applicable, 0 otherwise." sqref="C98:H98 C72:H72 C92:H92 C85:H85 C78:H78 C66:H66 C17:H17 C25:H25 C32:H32 C39:H39 C46:H46 C53:H53 C60:H60">
      <formula1>Questionnaire!#REF!</formula1>
    </dataValidation>
    <dataValidation type="custom" allowBlank="1" showErrorMessage="1" prompt="Enter 1 if the practice is implemented/applicable, 0 otherwise." errorTitle="Incorrect response" error="Valid response are 1 - 5" sqref="H80:H84 H74:H77 H94:H97 H87:H91 H68:H71 H12:H16 H62:H65 H27:H31 H34:H38 H41:H45 H48:H52 H55:H59 H19:H24">
      <formula1>"1,2,3,4,5"</formula1>
    </dataValidation>
    <dataValidation type="list" allowBlank="1" showInputMessage="1" showErrorMessage="1" errorTitle="Incorrect entry" error="Allowable values are 1 through 5" sqref="C80:G84 C74:G77 C94:G97 C87:G91 C68:G71 C12:G16 C19:G24 C27:G31 C34:G38 C41:G45 C48:G52 C55:G59 C62:G65">
      <formula1>"1,2,3,4,5"</formula1>
    </dataValidation>
  </dataValidations>
  <printOptions/>
  <pageMargins left="0.75" right="0.76" top="0.71" bottom="0.7" header="0.5118110236220472" footer="0.5118110236220472"/>
  <pageSetup fitToHeight="0" fitToWidth="1" horizontalDpi="600" verticalDpi="600" orientation="landscape" scale="38" r:id="rId3"/>
  <headerFooter alignWithMargins="0">
    <oddHeader>&amp;L&amp;"Arial,Bold"&amp;14IT Service Management Assessment&amp;R&amp;D</oddHeader>
    <oddFooter>&amp;L&amp;F&amp;A&amp;CPage &amp;P&amp;R&amp;G</oddFooter>
  </headerFooter>
  <rowBreaks count="10" manualBreakCount="10">
    <brk id="25" max="16" man="1"/>
    <brk id="32" max="16" man="1"/>
    <brk id="39" max="16" man="1"/>
    <brk id="46" max="16" man="1"/>
    <brk id="53" max="16" man="1"/>
    <brk id="60" max="16" man="1"/>
    <brk id="66" max="16" man="1"/>
    <brk id="72" max="16" man="1"/>
    <brk id="78" max="16" man="1"/>
    <brk id="92" max="16" man="1"/>
  </rowBreaks>
  <legacy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2:U37"/>
  <sheetViews>
    <sheetView showGridLines="0" showRowColHeaders="0" zoomScalePageLayoutView="0" workbookViewId="0" topLeftCell="A1">
      <pane ySplit="2" topLeftCell="A3" activePane="bottomLeft" state="frozen"/>
      <selection pane="topLeft" activeCell="A1" sqref="A1"/>
      <selection pane="bottomLeft" activeCell="I8" sqref="I8"/>
    </sheetView>
  </sheetViews>
  <sheetFormatPr defaultColWidth="9.140625" defaultRowHeight="12.75"/>
  <cols>
    <col min="1" max="1" width="3.28125" style="0" customWidth="1"/>
    <col min="2" max="2" width="60.57421875" style="16" customWidth="1"/>
    <col min="3" max="5" width="12.7109375" style="17" customWidth="1"/>
    <col min="6" max="6" width="8.8515625" style="17" customWidth="1"/>
    <col min="7" max="7" width="10.7109375" style="17" customWidth="1"/>
    <col min="8" max="8" width="12.8515625" style="17" customWidth="1"/>
    <col min="9" max="9" width="12.7109375" style="16" customWidth="1"/>
    <col min="10" max="16384" width="9.140625" style="16" customWidth="1"/>
  </cols>
  <sheetData>
    <row r="1" ht="13.5" thickBot="1"/>
    <row r="2" spans="2:9" ht="20.25" thickBot="1">
      <c r="B2" s="123" t="s">
        <v>23</v>
      </c>
      <c r="C2" s="124"/>
      <c r="D2" s="124"/>
      <c r="E2" s="124"/>
      <c r="F2" s="124"/>
      <c r="G2" s="125"/>
      <c r="H2" s="40"/>
      <c r="I2" s="19"/>
    </row>
    <row r="3" spans="1:9" s="82" customFormat="1" ht="13.5" customHeight="1" thickBot="1">
      <c r="A3"/>
      <c r="B3" s="109"/>
      <c r="C3" s="78"/>
      <c r="D3" s="78"/>
      <c r="E3" s="78"/>
      <c r="F3" s="78"/>
      <c r="G3" s="110"/>
      <c r="H3" s="78"/>
      <c r="I3" s="21"/>
    </row>
    <row r="4" spans="2:9" ht="16.5" thickBot="1" thickTop="1">
      <c r="B4" s="122" t="s">
        <v>19</v>
      </c>
      <c r="C4" s="122"/>
      <c r="D4" s="122"/>
      <c r="E4" s="122"/>
      <c r="F4" s="122"/>
      <c r="G4" s="122"/>
      <c r="H4" s="78"/>
      <c r="I4" s="19"/>
    </row>
    <row r="5" spans="2:9" ht="33.75" thickBot="1" thickTop="1">
      <c r="B5" s="111"/>
      <c r="C5" s="113" t="s">
        <v>113</v>
      </c>
      <c r="D5" s="113" t="s">
        <v>114</v>
      </c>
      <c r="E5" s="114" t="s">
        <v>115</v>
      </c>
      <c r="F5" s="114" t="s">
        <v>116</v>
      </c>
      <c r="G5" s="115" t="s">
        <v>117</v>
      </c>
      <c r="H5" s="78"/>
      <c r="I5" s="19"/>
    </row>
    <row r="6" spans="2:7" ht="12.75" hidden="1">
      <c r="B6" s="26"/>
      <c r="C6" s="80">
        <v>1</v>
      </c>
      <c r="D6" s="80">
        <v>2</v>
      </c>
      <c r="E6" s="80">
        <v>3</v>
      </c>
      <c r="F6" s="80">
        <v>4</v>
      </c>
      <c r="G6" s="81">
        <v>5</v>
      </c>
    </row>
    <row r="7" spans="2:9" ht="13.5" thickTop="1">
      <c r="B7" s="75" t="str">
        <f>INDEX(Sections,1)</f>
        <v>Management Processes</v>
      </c>
      <c r="C7" s="83">
        <f>COUNTIF(Resp_Section1,C$6)</f>
        <v>0</v>
      </c>
      <c r="D7" s="83">
        <f>COUNTIF(Resp_Section1,D$6)</f>
        <v>0</v>
      </c>
      <c r="E7" s="83">
        <f>COUNTIF(Resp_Section1,E$6)</f>
        <v>0</v>
      </c>
      <c r="F7" s="83">
        <f>COUNTIF(Resp_Section1,F$6)</f>
        <v>0</v>
      </c>
      <c r="G7" s="84">
        <f>COUNTIF(Resp_Section1,G$6)</f>
        <v>0</v>
      </c>
      <c r="H7" s="78"/>
      <c r="I7" s="19"/>
    </row>
    <row r="8" spans="2:9" ht="12.75">
      <c r="B8" s="75" t="str">
        <f>INDEX(Sections,2)</f>
        <v>Financial Performance</v>
      </c>
      <c r="C8" s="83">
        <f>COUNTIF(Resp_Section2,C$6)</f>
        <v>0</v>
      </c>
      <c r="D8" s="83">
        <f>COUNTIF(Resp_Section2,D$6)</f>
        <v>0</v>
      </c>
      <c r="E8" s="83">
        <f>COUNTIF(Resp_Section2,E$6)</f>
        <v>0</v>
      </c>
      <c r="F8" s="83">
        <f>COUNTIF(Resp_Section2,F$6)</f>
        <v>0</v>
      </c>
      <c r="G8" s="84">
        <f>COUNTIF(Resp_Section2,G$6)</f>
        <v>0</v>
      </c>
      <c r="H8" s="78"/>
      <c r="I8" s="19"/>
    </row>
    <row r="9" spans="2:9" ht="12.75">
      <c r="B9" s="75" t="str">
        <f>INDEX(Sections,3)</f>
        <v>Sales Activities</v>
      </c>
      <c r="C9" s="83">
        <f>COUNTIF(Resp_Section3,C$6)</f>
        <v>0</v>
      </c>
      <c r="D9" s="83">
        <f>COUNTIF(Resp_Section3,D$6)</f>
        <v>0</v>
      </c>
      <c r="E9" s="83">
        <f>COUNTIF(Resp_Section3,E$6)</f>
        <v>0</v>
      </c>
      <c r="F9" s="83">
        <f>COUNTIF(Resp_Section3,F$6)</f>
        <v>0</v>
      </c>
      <c r="G9" s="84">
        <f>COUNTIF(Resp_Section3,G$6)</f>
        <v>0</v>
      </c>
      <c r="H9" s="78"/>
      <c r="I9" s="19"/>
    </row>
    <row r="10" spans="2:9" ht="12.75">
      <c r="B10" s="75" t="str">
        <f>INDEX(Sections,4)</f>
        <v>Marketing Activities</v>
      </c>
      <c r="C10" s="83">
        <f>COUNTIF(Resp_Section4,C$6)</f>
        <v>0</v>
      </c>
      <c r="D10" s="83">
        <f>COUNTIF(Resp_Section4,D$6)</f>
        <v>0</v>
      </c>
      <c r="E10" s="83">
        <f>COUNTIF(Resp_Section4,E$6)</f>
        <v>0</v>
      </c>
      <c r="F10" s="83">
        <f>COUNTIF(Resp_Section4,F$6)</f>
        <v>0</v>
      </c>
      <c r="G10" s="84">
        <f>COUNTIF(Resp_Section4,G$6)</f>
        <v>0</v>
      </c>
      <c r="H10" s="78"/>
      <c r="I10" s="19"/>
    </row>
    <row r="11" spans="2:21" ht="12.75">
      <c r="B11" s="75" t="str">
        <f>INDEX(Sections,5)</f>
        <v>Operational Activities</v>
      </c>
      <c r="C11" s="83">
        <f>COUNTIF(Resp_Section5,C$6)</f>
        <v>0</v>
      </c>
      <c r="D11" s="83">
        <f>COUNTIF(Resp_Section5,D$6)</f>
        <v>0</v>
      </c>
      <c r="E11" s="83">
        <f>COUNTIF(Resp_Section5,E$6)</f>
        <v>0</v>
      </c>
      <c r="F11" s="83">
        <f>COUNTIF(Resp_Section5,F$6)</f>
        <v>0</v>
      </c>
      <c r="G11" s="84">
        <f>COUNTIF(Resp_Section5,G$6)</f>
        <v>0</v>
      </c>
      <c r="H11" s="78"/>
      <c r="I11" s="19"/>
      <c r="J11" s="18"/>
      <c r="K11" s="18"/>
      <c r="L11" s="18"/>
      <c r="M11" s="18"/>
      <c r="N11" s="18"/>
      <c r="O11" s="18"/>
      <c r="P11" s="18"/>
      <c r="Q11" s="18"/>
      <c r="R11" s="18"/>
      <c r="S11" s="18"/>
      <c r="T11" s="18"/>
      <c r="U11" s="18"/>
    </row>
    <row r="12" spans="2:21" ht="12.75">
      <c r="B12" s="75" t="str">
        <f>INDEX(Sections,6)</f>
        <v>Client Portfolio Management</v>
      </c>
      <c r="C12" s="83">
        <f>COUNTIF(Resp_Section6,C$6)</f>
        <v>0</v>
      </c>
      <c r="D12" s="83">
        <f>COUNTIF(Resp_Section6,D$6)</f>
        <v>0</v>
      </c>
      <c r="E12" s="83">
        <f>COUNTIF(Resp_Section6,E$6)</f>
        <v>0</v>
      </c>
      <c r="F12" s="83">
        <f>COUNTIF(Resp_Section6,F$6)</f>
        <v>0</v>
      </c>
      <c r="G12" s="84">
        <f>COUNTIF(Resp_Section6,G$6)</f>
        <v>0</v>
      </c>
      <c r="H12" s="78"/>
      <c r="I12" s="19"/>
      <c r="J12" s="18"/>
      <c r="K12" s="18"/>
      <c r="L12" s="18"/>
      <c r="M12" s="18"/>
      <c r="N12" s="18"/>
      <c r="O12" s="18"/>
      <c r="P12" s="18"/>
      <c r="Q12" s="18"/>
      <c r="R12" s="18"/>
      <c r="S12" s="18"/>
      <c r="T12" s="18"/>
      <c r="U12" s="18"/>
    </row>
    <row r="13" spans="2:21" ht="12.75">
      <c r="B13" s="75" t="str">
        <f>INDEX(Sections,7)</f>
        <v>Contracts</v>
      </c>
      <c r="C13" s="83">
        <f>COUNTIF(Resp_Section7,C$6)</f>
        <v>0</v>
      </c>
      <c r="D13" s="83">
        <f>COUNTIF(Resp_Section7,D$6)</f>
        <v>0</v>
      </c>
      <c r="E13" s="83">
        <f>COUNTIF(Resp_Section7,E$6)</f>
        <v>0</v>
      </c>
      <c r="F13" s="83">
        <f>COUNTIF(Resp_Section7,F$6)</f>
        <v>0</v>
      </c>
      <c r="G13" s="84">
        <f>COUNTIF(Resp_Section7,G$6)</f>
        <v>0</v>
      </c>
      <c r="H13" s="78"/>
      <c r="I13" s="19"/>
      <c r="J13" s="18"/>
      <c r="K13" s="18"/>
      <c r="L13" s="18"/>
      <c r="M13" s="18"/>
      <c r="N13" s="18"/>
      <c r="O13" s="18"/>
      <c r="P13" s="18"/>
      <c r="Q13" s="18"/>
      <c r="R13" s="18"/>
      <c r="S13" s="18"/>
      <c r="T13" s="18"/>
      <c r="U13" s="18"/>
    </row>
    <row r="14" spans="2:21" ht="12.75">
      <c r="B14" s="75" t="str">
        <f>INDEX(Sections,8)</f>
        <v>Technology Usage</v>
      </c>
      <c r="C14" s="83">
        <f>COUNTIF(Resp_Section8,C$6)</f>
        <v>0</v>
      </c>
      <c r="D14" s="83">
        <f>COUNTIF(Resp_Section8,D$6)</f>
        <v>0</v>
      </c>
      <c r="E14" s="83">
        <f>COUNTIF(Resp_Section8,E$6)</f>
        <v>0</v>
      </c>
      <c r="F14" s="83">
        <f>COUNTIF(Resp_Section8,F$6)</f>
        <v>0</v>
      </c>
      <c r="G14" s="84">
        <f>COUNTIF(Resp_Section8,G$6)</f>
        <v>0</v>
      </c>
      <c r="H14" s="78"/>
      <c r="I14" s="19"/>
      <c r="J14" s="18"/>
      <c r="K14" s="18"/>
      <c r="L14" s="18"/>
      <c r="M14" s="18"/>
      <c r="N14" s="18"/>
      <c r="O14" s="18"/>
      <c r="P14" s="18"/>
      <c r="Q14" s="18"/>
      <c r="R14" s="18"/>
      <c r="S14" s="18"/>
      <c r="T14" s="18"/>
      <c r="U14" s="18"/>
    </row>
    <row r="15" spans="2:21" ht="12.75">
      <c r="B15" s="75" t="str">
        <f>INDEX(Sections,9)</f>
        <v>Benchmarking</v>
      </c>
      <c r="C15" s="83">
        <f>COUNTIF(Resp_Section9,C$6)</f>
        <v>0</v>
      </c>
      <c r="D15" s="83">
        <f>COUNTIF(Resp_Section9,D$6)</f>
        <v>0</v>
      </c>
      <c r="E15" s="83">
        <f>COUNTIF(Resp_Section9,E$6)</f>
        <v>0</v>
      </c>
      <c r="F15" s="83">
        <f>COUNTIF(Resp_Section9,F$6)</f>
        <v>0</v>
      </c>
      <c r="G15" s="84">
        <f>COUNTIF(Resp_Section9,G$6)</f>
        <v>0</v>
      </c>
      <c r="H15" s="78"/>
      <c r="I15" s="19"/>
      <c r="J15" s="18"/>
      <c r="K15" s="18"/>
      <c r="L15" s="18"/>
      <c r="M15" s="18"/>
      <c r="N15" s="18"/>
      <c r="O15" s="18"/>
      <c r="P15" s="18"/>
      <c r="Q15" s="18"/>
      <c r="R15" s="18"/>
      <c r="S15" s="18"/>
      <c r="T15" s="18"/>
      <c r="U15" s="18"/>
    </row>
    <row r="16" spans="2:21" ht="12.75">
      <c r="B16" s="75" t="str">
        <f>INDEX(Sections,10)</f>
        <v>Forecasting/Planning</v>
      </c>
      <c r="C16" s="83">
        <f>COUNTIF(Resp_Section10,C$6)</f>
        <v>0</v>
      </c>
      <c r="D16" s="83">
        <f>COUNTIF(Resp_Section10,D$6)</f>
        <v>0</v>
      </c>
      <c r="E16" s="83">
        <f>COUNTIF(Resp_Section10,E$6)</f>
        <v>0</v>
      </c>
      <c r="F16" s="83">
        <f>COUNTIF(Resp_Section10,F$6)</f>
        <v>0</v>
      </c>
      <c r="G16" s="84">
        <f>COUNTIF(Resp_Section10,G$6)</f>
        <v>0</v>
      </c>
      <c r="H16" s="78"/>
      <c r="I16" s="19"/>
      <c r="J16" s="18"/>
      <c r="K16" s="18"/>
      <c r="L16" s="18"/>
      <c r="M16" s="18"/>
      <c r="N16" s="18"/>
      <c r="O16" s="18"/>
      <c r="P16" s="18"/>
      <c r="Q16" s="18"/>
      <c r="R16" s="18"/>
      <c r="S16" s="18"/>
      <c r="T16" s="18"/>
      <c r="U16" s="18"/>
    </row>
    <row r="17" spans="2:21" ht="12.75">
      <c r="B17" s="75" t="str">
        <f>INDEX(Sections,11)</f>
        <v>Service</v>
      </c>
      <c r="C17" s="83">
        <f>COUNTIF(Resp_Section11,C$6)</f>
        <v>0</v>
      </c>
      <c r="D17" s="83">
        <f>COUNTIF(Resp_Section11,D$6)</f>
        <v>0</v>
      </c>
      <c r="E17" s="83">
        <f>COUNTIF(Resp_Section11,E$6)</f>
        <v>0</v>
      </c>
      <c r="F17" s="83">
        <f>COUNTIF(Resp_Section11,F$6)</f>
        <v>0</v>
      </c>
      <c r="G17" s="84">
        <f>COUNTIF(Resp_Section11,G$6)</f>
        <v>0</v>
      </c>
      <c r="H17" s="78"/>
      <c r="I17" s="19"/>
      <c r="J17" s="18"/>
      <c r="K17" s="18"/>
      <c r="L17" s="18"/>
      <c r="M17" s="18"/>
      <c r="N17" s="18"/>
      <c r="O17" s="18"/>
      <c r="P17" s="18"/>
      <c r="Q17" s="18"/>
      <c r="R17" s="18"/>
      <c r="S17" s="18"/>
      <c r="T17" s="18"/>
      <c r="U17" s="18"/>
    </row>
    <row r="18" spans="2:21" ht="12.75">
      <c r="B18" s="75" t="str">
        <f>INDEX(Sections,12)</f>
        <v>Staff Contributions</v>
      </c>
      <c r="C18" s="83">
        <f>COUNTIF(Resp_Section12,C$6)</f>
        <v>0</v>
      </c>
      <c r="D18" s="83">
        <f>COUNTIF(Resp_Section12,D$6)</f>
        <v>0</v>
      </c>
      <c r="E18" s="83">
        <f>COUNTIF(Resp_Section12,E$6)</f>
        <v>0</v>
      </c>
      <c r="F18" s="83">
        <f>COUNTIF(Resp_Section12,F$6)</f>
        <v>0</v>
      </c>
      <c r="G18" s="84">
        <f>COUNTIF(Resp_Section12,G$6)</f>
        <v>0</v>
      </c>
      <c r="H18" s="78"/>
      <c r="I18" s="19"/>
      <c r="J18" s="18"/>
      <c r="K18" s="18"/>
      <c r="L18" s="18"/>
      <c r="M18" s="18"/>
      <c r="N18" s="18"/>
      <c r="O18" s="18"/>
      <c r="P18" s="18"/>
      <c r="Q18" s="18"/>
      <c r="R18" s="18"/>
      <c r="S18" s="18"/>
      <c r="T18" s="18"/>
      <c r="U18" s="18"/>
    </row>
    <row r="19" spans="2:21" ht="13.5" thickBot="1">
      <c r="B19" s="76" t="str">
        <f>INDEX(Sections,13)</f>
        <v>Business Value</v>
      </c>
      <c r="C19" s="85">
        <f>COUNTIF(Resp_Section13,C$6)</f>
        <v>0</v>
      </c>
      <c r="D19" s="85">
        <f>COUNTIF(Resp_Section13,D$6)</f>
        <v>0</v>
      </c>
      <c r="E19" s="85">
        <f>COUNTIF(Resp_Section13,E$6)</f>
        <v>0</v>
      </c>
      <c r="F19" s="85">
        <f>COUNTIF(Resp_Section13,F$6)</f>
        <v>0</v>
      </c>
      <c r="G19" s="86">
        <f>COUNTIF(Resp_Section13,G$6)</f>
        <v>0</v>
      </c>
      <c r="H19" s="78"/>
      <c r="I19" s="19"/>
      <c r="J19" s="18"/>
      <c r="K19" s="18"/>
      <c r="L19" s="18"/>
      <c r="M19" s="18"/>
      <c r="N19" s="18"/>
      <c r="O19" s="18"/>
      <c r="P19" s="18"/>
      <c r="Q19" s="18"/>
      <c r="R19" s="18"/>
      <c r="S19" s="18"/>
      <c r="T19" s="18"/>
      <c r="U19" s="18"/>
    </row>
    <row r="20" spans="2:21" ht="12.75">
      <c r="B20" s="116"/>
      <c r="C20" s="83"/>
      <c r="D20" s="83"/>
      <c r="E20" s="83"/>
      <c r="F20" s="83"/>
      <c r="G20" s="83"/>
      <c r="H20" s="78"/>
      <c r="I20" s="19"/>
      <c r="J20" s="18"/>
      <c r="K20" s="18"/>
      <c r="L20" s="18"/>
      <c r="M20" s="18"/>
      <c r="N20" s="18"/>
      <c r="O20" s="18"/>
      <c r="P20" s="18"/>
      <c r="Q20" s="18"/>
      <c r="R20" s="18"/>
      <c r="S20" s="18"/>
      <c r="T20" s="18"/>
      <c r="U20" s="18"/>
    </row>
    <row r="21" spans="1:8" s="19" customFormat="1" ht="13.5" thickBot="1">
      <c r="A21"/>
      <c r="B21" s="23"/>
      <c r="C21" s="20"/>
      <c r="D21" s="20"/>
      <c r="E21" s="20"/>
      <c r="F21" s="20"/>
      <c r="G21" s="20"/>
      <c r="H21" s="78"/>
    </row>
    <row r="22" spans="2:8" ht="15" customHeight="1" thickBot="1" thickTop="1">
      <c r="B22" s="122" t="s">
        <v>20</v>
      </c>
      <c r="C22" s="122"/>
      <c r="D22" s="78"/>
      <c r="E22" s="19"/>
      <c r="F22" s="16"/>
      <c r="G22" s="16"/>
      <c r="H22" s="16"/>
    </row>
    <row r="23" spans="2:8" ht="27" thickBot="1" thickTop="1">
      <c r="B23" s="111"/>
      <c r="C23" s="112" t="s">
        <v>6</v>
      </c>
      <c r="D23" s="40"/>
      <c r="E23" s="19"/>
      <c r="F23" s="16"/>
      <c r="G23" s="16"/>
      <c r="H23" s="16"/>
    </row>
    <row r="24" spans="2:8" ht="13.5" thickTop="1">
      <c r="B24" s="75" t="str">
        <f>INDEX(Sections,1)</f>
        <v>Management Processes</v>
      </c>
      <c r="C24" s="74">
        <f>Avg_Section1</f>
        <v>0</v>
      </c>
      <c r="D24" s="40"/>
      <c r="E24" s="19"/>
      <c r="F24" s="16"/>
      <c r="G24" s="16"/>
      <c r="H24" s="16"/>
    </row>
    <row r="25" spans="2:8" ht="12.75">
      <c r="B25" s="75" t="str">
        <f>INDEX(Sections,2)</f>
        <v>Financial Performance</v>
      </c>
      <c r="C25" s="74">
        <f>Avg_Section2</f>
        <v>0</v>
      </c>
      <c r="D25" s="40"/>
      <c r="E25" s="19"/>
      <c r="F25" s="16"/>
      <c r="G25" s="16"/>
      <c r="H25" s="16"/>
    </row>
    <row r="26" spans="2:8" ht="12.75">
      <c r="B26" s="75" t="str">
        <f>INDEX(Sections,3)</f>
        <v>Sales Activities</v>
      </c>
      <c r="C26" s="74">
        <f>AVg_Section3</f>
        <v>0</v>
      </c>
      <c r="D26" s="40"/>
      <c r="E26" s="19"/>
      <c r="F26" s="16"/>
      <c r="G26" s="16"/>
      <c r="H26" s="16"/>
    </row>
    <row r="27" spans="2:8" ht="12.75">
      <c r="B27" s="75" t="str">
        <f>INDEX(Sections,4)</f>
        <v>Marketing Activities</v>
      </c>
      <c r="C27" s="74">
        <f>AVg_Section4</f>
        <v>0</v>
      </c>
      <c r="D27" s="40"/>
      <c r="E27" s="19"/>
      <c r="F27" s="16"/>
      <c r="G27" s="16"/>
      <c r="H27" s="16"/>
    </row>
    <row r="28" spans="2:8" ht="12.75">
      <c r="B28" s="75" t="str">
        <f>INDEX(Sections,5)</f>
        <v>Operational Activities</v>
      </c>
      <c r="C28" s="74">
        <f>Avg_Section5</f>
        <v>0</v>
      </c>
      <c r="D28" s="40"/>
      <c r="E28" s="19"/>
      <c r="F28" s="16"/>
      <c r="G28" s="16"/>
      <c r="H28" s="16"/>
    </row>
    <row r="29" spans="2:8" ht="12.75">
      <c r="B29" s="75" t="str">
        <f>INDEX(Sections,6)</f>
        <v>Client Portfolio Management</v>
      </c>
      <c r="C29" s="74">
        <f>Avg_Section6</f>
        <v>0</v>
      </c>
      <c r="D29" s="40"/>
      <c r="E29" s="19"/>
      <c r="F29" s="16"/>
      <c r="G29" s="16"/>
      <c r="H29" s="16"/>
    </row>
    <row r="30" spans="2:8" ht="12.75">
      <c r="B30" s="75" t="str">
        <f>INDEX(Sections,7)</f>
        <v>Contracts</v>
      </c>
      <c r="C30" s="74">
        <f>Avg_Section7</f>
        <v>0</v>
      </c>
      <c r="D30" s="40"/>
      <c r="E30" s="19"/>
      <c r="F30" s="16"/>
      <c r="G30" s="16"/>
      <c r="H30" s="16"/>
    </row>
    <row r="31" spans="2:8" ht="12.75">
      <c r="B31" s="75" t="str">
        <f>INDEX(Sections,8)</f>
        <v>Technology Usage</v>
      </c>
      <c r="C31" s="74">
        <f>Avg_Section8</f>
        <v>0</v>
      </c>
      <c r="D31" s="40"/>
      <c r="E31" s="19"/>
      <c r="F31" s="16"/>
      <c r="G31" s="16"/>
      <c r="H31" s="16"/>
    </row>
    <row r="32" spans="2:8" ht="12.75">
      <c r="B32" s="75" t="str">
        <f>INDEX(Sections,9)</f>
        <v>Benchmarking</v>
      </c>
      <c r="C32" s="74">
        <f>Avg_Section9</f>
        <v>0</v>
      </c>
      <c r="D32" s="40"/>
      <c r="E32" s="19"/>
      <c r="F32" s="16"/>
      <c r="G32" s="16"/>
      <c r="H32" s="16"/>
    </row>
    <row r="33" spans="2:8" ht="12.75">
      <c r="B33" s="75" t="str">
        <f>INDEX(Sections,10)</f>
        <v>Forecasting/Planning</v>
      </c>
      <c r="C33" s="74">
        <f>Avg_Section10</f>
        <v>0</v>
      </c>
      <c r="D33" s="40"/>
      <c r="E33" s="19"/>
      <c r="F33" s="16"/>
      <c r="G33" s="16"/>
      <c r="H33" s="16"/>
    </row>
    <row r="34" spans="2:8" ht="12.75">
      <c r="B34" s="75" t="str">
        <f>INDEX(Sections,11)</f>
        <v>Service</v>
      </c>
      <c r="C34" s="74">
        <f>Avg_Section11</f>
        <v>0</v>
      </c>
      <c r="D34" s="40"/>
      <c r="E34" s="19"/>
      <c r="F34" s="16"/>
      <c r="G34" s="16"/>
      <c r="H34" s="16"/>
    </row>
    <row r="35" spans="2:8" ht="12.75">
      <c r="B35" s="75" t="str">
        <f>INDEX(Sections,12)</f>
        <v>Staff Contributions</v>
      </c>
      <c r="C35" s="74">
        <f>Avg_Section12</f>
        <v>0</v>
      </c>
      <c r="D35" s="40"/>
      <c r="E35" s="19"/>
      <c r="F35" s="16"/>
      <c r="G35" s="16"/>
      <c r="H35" s="16"/>
    </row>
    <row r="36" spans="2:8" ht="13.5" thickBot="1">
      <c r="B36" s="76" t="str">
        <f>INDEX(Sections,13)</f>
        <v>Business Value</v>
      </c>
      <c r="C36" s="79">
        <f>Avg_Section13</f>
        <v>0</v>
      </c>
      <c r="D36" s="40"/>
      <c r="E36" s="19"/>
      <c r="F36" s="16"/>
      <c r="G36" s="16"/>
      <c r="H36" s="16"/>
    </row>
    <row r="37" spans="1:8" s="19" customFormat="1" ht="12.75">
      <c r="A37"/>
      <c r="B37" s="77"/>
      <c r="C37" s="22"/>
      <c r="D37" s="22"/>
      <c r="E37" s="20"/>
      <c r="F37" s="22"/>
      <c r="G37" s="22"/>
      <c r="H37" s="78"/>
    </row>
  </sheetData>
  <sheetProtection/>
  <mergeCells count="3">
    <mergeCell ref="B4:G4"/>
    <mergeCell ref="B2:G2"/>
    <mergeCell ref="B22:C22"/>
  </mergeCells>
  <printOptions gridLines="1"/>
  <pageMargins left="0.75" right="0.75" top="1" bottom="1" header="0.5" footer="0.5"/>
  <pageSetup fitToHeight="1" fitToWidth="1" horizontalDpi="600" verticalDpi="600" orientation="landscape" paperSize="9" scale="64" r:id="rId2"/>
  <headerFooter alignWithMargins="0">
    <oddHeader>&amp;L&amp;18IT Service Management Assessment&amp;R&amp;D&amp;T</oddHeader>
    <oddFooter>&amp;L&amp;F&amp;A&amp;C&amp;N&amp;R&amp;G</oddFooter>
  </headerFooter>
  <legacyDrawingHF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zoomScale="75" zoomScaleNormal="75" zoomScalePageLayoutView="0" workbookViewId="0" topLeftCell="A5">
      <selection activeCell="U54" sqref="U54"/>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2:D7"/>
  <sheetViews>
    <sheetView showGridLines="0" showRowColHeaders="0" zoomScalePageLayoutView="0" workbookViewId="0" topLeftCell="A1">
      <selection activeCell="F4" sqref="F4"/>
    </sheetView>
  </sheetViews>
  <sheetFormatPr defaultColWidth="9.140625" defaultRowHeight="12.75"/>
  <cols>
    <col min="1" max="1" width="4.421875" style="4" customWidth="1"/>
    <col min="2" max="2" width="8.421875" style="4" bestFit="1" customWidth="1"/>
    <col min="3" max="3" width="35.421875" style="4" customWidth="1"/>
    <col min="4" max="4" width="88.00390625" style="4" bestFit="1" customWidth="1"/>
    <col min="5" max="16384" width="9.140625" style="4" customWidth="1"/>
  </cols>
  <sheetData>
    <row r="2" spans="2:4" s="3" customFormat="1" ht="16.5">
      <c r="B2" s="120" t="s">
        <v>0</v>
      </c>
      <c r="C2" s="120" t="s">
        <v>53</v>
      </c>
      <c r="D2" s="120" t="s">
        <v>1</v>
      </c>
    </row>
    <row r="3" spans="2:4" ht="67.5">
      <c r="B3" s="117">
        <v>1</v>
      </c>
      <c r="C3" s="118" t="s">
        <v>58</v>
      </c>
      <c r="D3" s="119" t="s">
        <v>28</v>
      </c>
    </row>
    <row r="4" spans="2:4" ht="81.75" customHeight="1">
      <c r="B4" s="117">
        <v>2</v>
      </c>
      <c r="C4" s="118" t="s">
        <v>57</v>
      </c>
      <c r="D4" s="119" t="s">
        <v>118</v>
      </c>
    </row>
    <row r="5" spans="2:4" ht="81.75" customHeight="1">
      <c r="B5" s="117">
        <v>3</v>
      </c>
      <c r="C5" s="118" t="s">
        <v>56</v>
      </c>
      <c r="D5" s="119" t="s">
        <v>29</v>
      </c>
    </row>
    <row r="6" spans="2:4" ht="81">
      <c r="B6" s="117">
        <v>4</v>
      </c>
      <c r="C6" s="118" t="s">
        <v>55</v>
      </c>
      <c r="D6" s="119" t="s">
        <v>119</v>
      </c>
    </row>
    <row r="7" spans="2:4" ht="81">
      <c r="B7" s="117">
        <v>5</v>
      </c>
      <c r="C7" s="118" t="s">
        <v>54</v>
      </c>
      <c r="D7" s="119" t="s">
        <v>120</v>
      </c>
    </row>
  </sheetData>
  <sheetProtection/>
  <printOptions gridLines="1"/>
  <pageMargins left="0.75" right="0.75" top="1" bottom="1" header="0.5" footer="0.5"/>
  <pageSetup fitToHeight="1" fitToWidth="1" horizontalDpi="1200" verticalDpi="1200" orientation="landscape" r:id="rId1"/>
  <headerFooter alignWithMargins="0">
    <oddHeader>&amp;L&amp;16Scoring Criteria&amp;R&amp;D</oddHeader>
    <oddFooter>&amp;L&amp;F&amp;A</oddFooter>
  </headerFooter>
</worksheet>
</file>

<file path=xl/worksheets/sheet7.xml><?xml version="1.0" encoding="utf-8"?>
<worksheet xmlns="http://schemas.openxmlformats.org/spreadsheetml/2006/main" xmlns:r="http://schemas.openxmlformats.org/officeDocument/2006/relationships">
  <dimension ref="A1:K18"/>
  <sheetViews>
    <sheetView zoomScalePageLayoutView="0" workbookViewId="0" topLeftCell="A1">
      <selection activeCell="A25" sqref="A25"/>
    </sheetView>
  </sheetViews>
  <sheetFormatPr defaultColWidth="9.140625" defaultRowHeight="12.75"/>
  <cols>
    <col min="1" max="1" width="37.00390625" style="0" customWidth="1"/>
    <col min="2" max="2" width="13.00390625" style="0" customWidth="1"/>
    <col min="3" max="3" width="11.00390625" style="0" customWidth="1"/>
    <col min="5" max="5" width="13.28125" style="0" customWidth="1"/>
    <col min="6" max="6" width="14.7109375" style="0" customWidth="1"/>
  </cols>
  <sheetData>
    <row r="1" spans="1:2" ht="12.75">
      <c r="A1" s="27"/>
      <c r="B1" s="28"/>
    </row>
    <row r="2" spans="1:6" ht="12.75">
      <c r="A2" s="128" t="s">
        <v>8</v>
      </c>
      <c r="B2" s="129"/>
      <c r="C2" s="129"/>
      <c r="D2" s="129"/>
      <c r="E2" s="129"/>
      <c r="F2" s="130"/>
    </row>
    <row r="3" spans="1:11" ht="12.75">
      <c r="A3" s="37"/>
      <c r="B3" s="126" t="s">
        <v>4</v>
      </c>
      <c r="C3" s="127"/>
      <c r="D3" s="126" t="s">
        <v>2</v>
      </c>
      <c r="E3" s="127"/>
      <c r="F3" s="126" t="s">
        <v>21</v>
      </c>
      <c r="G3" s="131"/>
      <c r="H3" s="126" t="s">
        <v>5</v>
      </c>
      <c r="I3" s="127"/>
      <c r="J3" s="126" t="s">
        <v>3</v>
      </c>
      <c r="K3" s="127"/>
    </row>
    <row r="4" spans="1:11" ht="21.75">
      <c r="A4" s="29"/>
      <c r="B4" s="38" t="s">
        <v>10</v>
      </c>
      <c r="C4" s="30" t="s">
        <v>11</v>
      </c>
      <c r="D4" s="38" t="s">
        <v>10</v>
      </c>
      <c r="E4" s="30" t="s">
        <v>11</v>
      </c>
      <c r="F4" s="38" t="s">
        <v>10</v>
      </c>
      <c r="G4" s="30" t="s">
        <v>11</v>
      </c>
      <c r="H4" s="38" t="s">
        <v>10</v>
      </c>
      <c r="I4" s="30" t="s">
        <v>11</v>
      </c>
      <c r="J4" s="38" t="s">
        <v>10</v>
      </c>
      <c r="K4" s="30" t="s">
        <v>11</v>
      </c>
    </row>
    <row r="5" spans="1:11" ht="12.75">
      <c r="A5" s="75" t="str">
        <f>INDEX(Sections,1)</f>
        <v>Management Processes</v>
      </c>
      <c r="B5" s="31">
        <f>Questionnaire!K25</f>
        <v>0</v>
      </c>
      <c r="C5" s="32">
        <f>COUNTIF(Questionnaire!J19:J25,Scores!#REF!)</f>
        <v>0</v>
      </c>
      <c r="D5" s="39">
        <f>Questionnaire!L25</f>
        <v>0</v>
      </c>
      <c r="E5" s="32">
        <f>COUNTIF(Questionnaire!J19:J25,Scores!#REF!)</f>
        <v>0</v>
      </c>
      <c r="F5" s="39">
        <f>Questionnaire!M25</f>
        <v>0</v>
      </c>
      <c r="G5" s="32">
        <f>COUNTIF(Questionnaire!J19:J25,Scores!#REF!)</f>
        <v>0</v>
      </c>
      <c r="H5" s="39">
        <f>Questionnaire!N25</f>
        <v>0</v>
      </c>
      <c r="I5" s="32">
        <f>COUNTIF(Questionnaire!J19:J25,Scores!#REF!)</f>
        <v>0</v>
      </c>
      <c r="J5" s="39">
        <f>Questionnaire!O25</f>
        <v>0</v>
      </c>
      <c r="K5" s="32">
        <f>COUNTIF(Questionnaire!J19:J25,Scores!#REF!)</f>
        <v>0</v>
      </c>
    </row>
    <row r="6" spans="1:11" ht="12.75">
      <c r="A6" s="75" t="str">
        <f>INDEX(Sections,2)</f>
        <v>Financial Performance</v>
      </c>
      <c r="B6" s="31"/>
      <c r="C6" s="32">
        <f>COUNTIF(Questionnaire!J27:J32,Scores!#REF!)</f>
        <v>0</v>
      </c>
      <c r="D6" s="39"/>
      <c r="E6" s="32">
        <f>COUNTIF(Questionnaire!J27:J32,Scores!#REF!)</f>
        <v>0</v>
      </c>
      <c r="F6" s="39"/>
      <c r="G6" s="32">
        <f>COUNTIF(Questionnaire!J27:J32,Scores!#REF!)</f>
        <v>0</v>
      </c>
      <c r="H6" s="39"/>
      <c r="I6" s="32">
        <f>COUNTIF(Questionnaire!J27:J32,Scores!#REF!)</f>
        <v>0</v>
      </c>
      <c r="J6" s="39"/>
      <c r="K6" s="32">
        <f>COUNTIF(Questionnaire!J27:J32,Scores!#REF!)</f>
        <v>0</v>
      </c>
    </row>
    <row r="7" spans="1:11" ht="12.75">
      <c r="A7" s="75" t="str">
        <f>INDEX(Sections,3)</f>
        <v>Sales Activities</v>
      </c>
      <c r="B7" s="31"/>
      <c r="C7" s="32">
        <f>COUNTIF(Questionnaire!J33:J39,Scores!#REF!)</f>
        <v>0</v>
      </c>
      <c r="D7" s="39"/>
      <c r="E7" s="32">
        <f>COUNTIF(Questionnaire!J33:J39,Scores!#REF!)</f>
        <v>0</v>
      </c>
      <c r="F7" s="39"/>
      <c r="G7" s="32">
        <f>COUNTIF(Questionnaire!J33:J39,Scores!#REF!)</f>
        <v>0</v>
      </c>
      <c r="H7" s="39"/>
      <c r="I7" s="32">
        <f>COUNTIF(Questionnaire!J33:J39,Scores!#REF!)</f>
        <v>0</v>
      </c>
      <c r="J7" s="39"/>
      <c r="K7" s="32">
        <f>COUNTIF(Questionnaire!J33:J39,Scores!#REF!)</f>
        <v>0</v>
      </c>
    </row>
    <row r="8" spans="1:11" ht="12.75">
      <c r="A8" s="75" t="str">
        <f>INDEX(Sections,4)</f>
        <v>Marketing Activities</v>
      </c>
      <c r="B8" s="31"/>
      <c r="C8" s="32">
        <f>COUNTIF(Questionnaire!J40:J46,Scores!#REF!)</f>
        <v>0</v>
      </c>
      <c r="D8" s="39"/>
      <c r="E8" s="32">
        <f>COUNTIF(Questionnaire!J40:J46,Scores!#REF!)</f>
        <v>0</v>
      </c>
      <c r="F8" s="39"/>
      <c r="G8" s="32">
        <f>COUNTIF(Questionnaire!J40:J46,Scores!#REF!)</f>
        <v>0</v>
      </c>
      <c r="H8" s="39"/>
      <c r="I8" s="32">
        <f>COUNTIF(Questionnaire!J40:J46,Scores!#REF!)</f>
        <v>0</v>
      </c>
      <c r="J8" s="39"/>
      <c r="K8" s="32">
        <f>COUNTIF(Questionnaire!J40:J46,Scores!#REF!)</f>
        <v>0</v>
      </c>
    </row>
    <row r="9" spans="1:11" ht="12.75">
      <c r="A9" s="75" t="str">
        <f>INDEX(Sections,5)</f>
        <v>Operational Activities</v>
      </c>
      <c r="B9" s="33"/>
      <c r="C9" s="32">
        <f>COUNTIF(Questionnaire!J47:J53,Scores!#REF!)</f>
        <v>0</v>
      </c>
      <c r="D9" s="39"/>
      <c r="E9" s="32">
        <f>COUNTIF(Questionnaire!J47:J53,Scores!#REF!)</f>
        <v>0</v>
      </c>
      <c r="F9" s="39"/>
      <c r="G9" s="32">
        <f>COUNTIF(Questionnaire!J47:J53,Scores!#REF!)</f>
        <v>0</v>
      </c>
      <c r="H9" s="39"/>
      <c r="I9" s="32">
        <f>COUNTIF(Questionnaire!J47:J53,Scores!#REF!)</f>
        <v>0</v>
      </c>
      <c r="J9" s="39"/>
      <c r="K9" s="32">
        <f>COUNTIF(Questionnaire!J47:J53,Scores!#REF!)</f>
        <v>0</v>
      </c>
    </row>
    <row r="10" spans="1:11" ht="12.75">
      <c r="A10" s="75" t="str">
        <f>INDEX(Sections,6)</f>
        <v>Client Portfolio Management</v>
      </c>
      <c r="B10" s="31"/>
      <c r="C10" s="32">
        <f>COUNTIF(Questionnaire!J54:J60,Scores!#REF!)</f>
        <v>0</v>
      </c>
      <c r="D10" s="39"/>
      <c r="E10" s="32">
        <f>COUNTIF(Questionnaire!J54:J60,Scores!#REF!)</f>
        <v>0</v>
      </c>
      <c r="F10" s="39"/>
      <c r="G10" s="32">
        <f>COUNTIF(Questionnaire!J54:J60,Scores!#REF!)</f>
        <v>0</v>
      </c>
      <c r="H10" s="39"/>
      <c r="I10" s="32">
        <f>COUNTIF(Questionnaire!J54:J60,Scores!#REF!)</f>
        <v>0</v>
      </c>
      <c r="J10" s="39"/>
      <c r="K10" s="32">
        <f>COUNTIF(Questionnaire!J54:J60,Scores!#REF!)</f>
        <v>0</v>
      </c>
    </row>
    <row r="11" spans="1:11" ht="12.75">
      <c r="A11" s="75" t="str">
        <f>INDEX(Sections,7)</f>
        <v>Contracts</v>
      </c>
      <c r="B11" s="34"/>
      <c r="C11" s="32">
        <f>COUNTIF(Questionnaire!J67:J72,Scores!#REF!)</f>
        <v>0</v>
      </c>
      <c r="D11" s="39"/>
      <c r="E11" s="32">
        <f>COUNTIF(Questionnaire!J67:J72,Scores!#REF!)</f>
        <v>0</v>
      </c>
      <c r="F11" s="39"/>
      <c r="G11" s="32">
        <f>COUNTIF(Questionnaire!J67:J72,Scores!#REF!)</f>
        <v>0</v>
      </c>
      <c r="H11" s="39"/>
      <c r="I11" s="32">
        <f>COUNTIF(Questionnaire!J67:J72,Scores!#REF!)</f>
        <v>0</v>
      </c>
      <c r="J11" s="39"/>
      <c r="K11" s="32">
        <f>COUNTIF(Questionnaire!J67:J72,Scores!#REF!)</f>
        <v>0</v>
      </c>
    </row>
    <row r="12" spans="1:11" ht="12.75">
      <c r="A12" s="75" t="str">
        <f>INDEX(Sections,8)</f>
        <v>Technology Usage</v>
      </c>
      <c r="B12" s="31"/>
      <c r="C12" s="32">
        <f>COUNTIF(Questionnaire!J73:J78,Scores!#REF!)</f>
        <v>0</v>
      </c>
      <c r="D12" s="39"/>
      <c r="E12" s="32">
        <f>COUNTIF(Questionnaire!J73:J78,Scores!#REF!)</f>
        <v>0</v>
      </c>
      <c r="F12" s="39"/>
      <c r="G12" s="32">
        <f>COUNTIF(Questionnaire!J73:J78,Scores!#REF!)</f>
        <v>0</v>
      </c>
      <c r="H12" s="39"/>
      <c r="I12" s="32">
        <f>COUNTIF(Questionnaire!J73:J78,Scores!#REF!)</f>
        <v>0</v>
      </c>
      <c r="J12" s="39"/>
      <c r="K12" s="32">
        <f>COUNTIF(Questionnaire!J73:J78,Scores!#REF!)</f>
        <v>0</v>
      </c>
    </row>
    <row r="13" spans="1:11" ht="12.75">
      <c r="A13" s="75" t="str">
        <f>INDEX(Sections,9)</f>
        <v>Benchmarking</v>
      </c>
      <c r="B13" s="31"/>
      <c r="C13" s="32">
        <f>COUNTIF(Questionnaire!J61:J66,Scores!#REF!)</f>
        <v>0</v>
      </c>
      <c r="D13" s="39"/>
      <c r="E13" s="32">
        <f>COUNTIF(Questionnaire!J61:J66,Scores!#REF!)</f>
        <v>0</v>
      </c>
      <c r="F13" s="39"/>
      <c r="G13" s="32">
        <f>COUNTIF(Questionnaire!J61:J66,Scores!#REF!)</f>
        <v>0</v>
      </c>
      <c r="H13" s="39"/>
      <c r="I13" s="32">
        <f>COUNTIF(Questionnaire!J61:J66,Scores!#REF!)</f>
        <v>0</v>
      </c>
      <c r="J13" s="39"/>
      <c r="K13" s="32">
        <f>COUNTIF(Questionnaire!J61:J66,Scores!#REF!)</f>
        <v>0</v>
      </c>
    </row>
    <row r="14" spans="1:11" ht="12.75">
      <c r="A14" s="75" t="str">
        <f>INDEX(Sections,10)</f>
        <v>Forecasting/Planning</v>
      </c>
      <c r="B14" s="31"/>
      <c r="C14" s="32">
        <f>COUNTIF(Questionnaire!J79:J92,Scores!#REF!)</f>
        <v>0</v>
      </c>
      <c r="D14" s="39"/>
      <c r="E14" s="32">
        <f>COUNTIF(Questionnaire!J79:J92,Scores!#REF!)</f>
        <v>0</v>
      </c>
      <c r="F14" s="39"/>
      <c r="G14" s="32">
        <f>COUNTIF(Questionnaire!J79:J92,Scores!#REF!)</f>
        <v>0</v>
      </c>
      <c r="H14" s="39"/>
      <c r="I14" s="32">
        <f>COUNTIF(Questionnaire!J79:J92,Scores!#REF!)</f>
        <v>0</v>
      </c>
      <c r="J14" s="39"/>
      <c r="K14" s="32">
        <f>COUNTIF(Questionnaire!J79:J92,Scores!#REF!)</f>
        <v>0</v>
      </c>
    </row>
    <row r="15" spans="1:11" ht="12.75">
      <c r="A15" s="75" t="str">
        <f>INDEX(Sections,11)</f>
        <v>Service</v>
      </c>
      <c r="B15" s="31"/>
      <c r="C15" s="32">
        <f>COUNTIF(Questionnaire!J93:J98,Scores!#REF!)</f>
        <v>0</v>
      </c>
      <c r="D15" s="39"/>
      <c r="E15" s="32">
        <f>COUNTIF(Questionnaire!J93:J98,Scores!#REF!)</f>
        <v>0</v>
      </c>
      <c r="F15" s="39"/>
      <c r="G15" s="32">
        <f>COUNTIF(Questionnaire!J93:J98,Scores!#REF!)</f>
        <v>0</v>
      </c>
      <c r="H15" s="39"/>
      <c r="I15" s="32">
        <f>COUNTIF(Questionnaire!J93:J98,Scores!#REF!)</f>
        <v>0</v>
      </c>
      <c r="J15" s="39"/>
      <c r="K15" s="32">
        <f>COUNTIF(Questionnaire!J93:J98,Scores!#REF!)</f>
        <v>0</v>
      </c>
    </row>
    <row r="16" spans="1:11" ht="12.75">
      <c r="A16" s="75" t="str">
        <f>INDEX(Sections,12)</f>
        <v>Staff Contributions</v>
      </c>
      <c r="B16" s="31"/>
      <c r="C16" s="32">
        <v>0</v>
      </c>
      <c r="D16" s="39"/>
      <c r="E16" s="32">
        <v>0</v>
      </c>
      <c r="F16" s="39"/>
      <c r="G16" s="32">
        <v>0</v>
      </c>
      <c r="H16" s="39"/>
      <c r="I16" s="32">
        <v>0</v>
      </c>
      <c r="J16" s="39"/>
      <c r="K16" s="32">
        <v>0</v>
      </c>
    </row>
    <row r="17" spans="1:11" ht="13.5" thickBot="1">
      <c r="A17" s="76" t="str">
        <f>INDEX(Sections,13)</f>
        <v>Business Value</v>
      </c>
      <c r="B17" s="31"/>
      <c r="C17" s="32">
        <f>COUNTIF(Questionnaire!J99:J99,Scores!#REF!)</f>
        <v>0</v>
      </c>
      <c r="D17" s="39"/>
      <c r="E17" s="32">
        <f>COUNTIF(Questionnaire!J99:J99,Scores!#REF!)</f>
        <v>0</v>
      </c>
      <c r="F17" s="39"/>
      <c r="G17" s="32">
        <f>COUNTIF(Questionnaire!J99:J99,Scores!#REF!)</f>
        <v>0</v>
      </c>
      <c r="H17" s="39"/>
      <c r="I17" s="32">
        <f>COUNTIF(Questionnaire!J99:J99,Scores!#REF!)</f>
        <v>0</v>
      </c>
      <c r="J17" s="39"/>
      <c r="K17" s="32">
        <f>COUNTIF(Questionnaire!J99:J99,Scores!#REF!)</f>
        <v>0</v>
      </c>
    </row>
    <row r="18" spans="1:11" ht="12.75">
      <c r="A18" s="35" t="s">
        <v>9</v>
      </c>
      <c r="B18" s="35"/>
      <c r="C18" s="36">
        <f>SUM(C5:C16)</f>
        <v>0</v>
      </c>
      <c r="D18" s="36"/>
      <c r="E18" s="36">
        <f>SUM(E5:E16)</f>
        <v>0</v>
      </c>
      <c r="F18" s="36"/>
      <c r="G18" s="36">
        <f>SUM(G5:G16)</f>
        <v>0</v>
      </c>
      <c r="H18" s="36"/>
      <c r="I18" s="36">
        <f>SUM(I5:I16)</f>
        <v>0</v>
      </c>
      <c r="J18" s="36"/>
      <c r="K18" s="36">
        <f>SUM(K5:K16)</f>
        <v>0</v>
      </c>
    </row>
  </sheetData>
  <sheetProtection/>
  <mergeCells count="6">
    <mergeCell ref="H3:I3"/>
    <mergeCell ref="J3:K3"/>
    <mergeCell ref="A2:F2"/>
    <mergeCell ref="B3:C3"/>
    <mergeCell ref="D3:E3"/>
    <mergeCell ref="F3:G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Codesic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Taylor</dc:creator>
  <cp:keywords/>
  <dc:description/>
  <cp:lastModifiedBy>jt</cp:lastModifiedBy>
  <cp:lastPrinted>2007-05-23T20:09:43Z</cp:lastPrinted>
  <dcterms:created xsi:type="dcterms:W3CDTF">1999-06-05T15:19:00Z</dcterms:created>
  <dcterms:modified xsi:type="dcterms:W3CDTF">2012-04-26T19:58:31Z</dcterms:modified>
  <cp:category/>
  <cp:version/>
  <cp:contentType/>
  <cp:contentStatus/>
</cp:coreProperties>
</file>